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13_ncr:1_{38219A55-825B-4F26-B24D-24462B7133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PFCF" sheetId="2" r:id="rId1"/>
    <sheet name="PPLF" sheetId="3" r:id="rId2"/>
    <sheet name="PPTSF" sheetId="4" r:id="rId3"/>
    <sheet name="PPCHF" sheetId="6" r:id="rId4"/>
    <sheet name="PPAF" sheetId="7" r:id="rId5"/>
    <sheet name="PPDAAF" sheetId="8" r:id="rId6"/>
    <sheet name="PPLCF" sheetId="10" r:id="rId7"/>
  </sheets>
  <definedNames>
    <definedName name="_xlnm._FilterDatabase" localSheetId="4" hidden="1">PPAF!$A$270:$J$383</definedName>
    <definedName name="_xlnm._FilterDatabase" localSheetId="3" hidden="1">PPCHF!$B$143:$G$146</definedName>
    <definedName name="_xlnm._FilterDatabase" localSheetId="5" hidden="1">PPDAAF!$A$147:$J$170</definedName>
    <definedName name="_xlnm._FilterDatabase" localSheetId="0" hidden="1">PPFCF!$B$154:$G$171</definedName>
    <definedName name="JR_PAGE_ANCHOR_0_1">#REF!</definedName>
    <definedName name="JR_PAGE_ANCHOR_0_10">PPLCF!$A$1</definedName>
    <definedName name="JR_PAGE_ANCHOR_0_2">PPFCF!$A$1</definedName>
    <definedName name="JR_PAGE_ANCHOR_0_3">PPLF!$A$1</definedName>
    <definedName name="JR_PAGE_ANCHOR_0_4">PPTSF!$A$1</definedName>
    <definedName name="JR_PAGE_ANCHOR_0_5">#REF!</definedName>
    <definedName name="JR_PAGE_ANCHOR_0_6">PPCHF!$A$1</definedName>
    <definedName name="JR_PAGE_ANCHOR_0_7">PPAF!$A$1</definedName>
    <definedName name="JR_PAGE_ANCHOR_0_8">PPDAAF!$A$1</definedName>
    <definedName name="JR_PAGE_ANCHOR_0_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2" i="10" l="1"/>
  <c r="C184" i="10"/>
  <c r="C183" i="10"/>
  <c r="C179" i="10"/>
  <c r="C186" i="10" s="1"/>
  <c r="C213" i="8"/>
  <c r="C211" i="8"/>
  <c r="C210" i="8"/>
  <c r="C221" i="8"/>
  <c r="C193" i="6"/>
  <c r="C200" i="6" s="1"/>
  <c r="C191" i="6"/>
  <c r="C194" i="6" s="1"/>
  <c r="C199" i="6" s="1"/>
  <c r="C190" i="6"/>
  <c r="C201" i="6"/>
  <c r="C214" i="8" l="1"/>
  <c r="C220" i="8" s="1"/>
  <c r="C219" i="8"/>
  <c r="C195" i="6"/>
  <c r="C202" i="6" s="1"/>
  <c r="C198" i="6"/>
  <c r="C215" i="8" l="1"/>
  <c r="C223" i="8" s="1"/>
  <c r="C215" i="10"/>
  <c r="F42" i="8"/>
  <c r="G42" i="8"/>
  <c r="G17" i="8"/>
  <c r="F17" i="8"/>
  <c r="F24" i="6"/>
  <c r="F19" i="6"/>
  <c r="G14" i="6"/>
  <c r="G58" i="2"/>
  <c r="F58" i="2"/>
  <c r="G39" i="2"/>
  <c r="F39" i="2"/>
  <c r="F126" i="10" l="1"/>
  <c r="G126" i="10"/>
  <c r="G113" i="10"/>
  <c r="F113" i="10"/>
  <c r="G107" i="7"/>
  <c r="F107" i="7"/>
  <c r="G138" i="6"/>
  <c r="F138" i="6"/>
  <c r="G142" i="8"/>
  <c r="F142" i="8"/>
  <c r="G149" i="2"/>
  <c r="F149" i="2"/>
</calcChain>
</file>

<file path=xl/sharedStrings.xml><?xml version="1.0" encoding="utf-8"?>
<sst xmlns="http://schemas.openxmlformats.org/spreadsheetml/2006/main" count="4237" uniqueCount="1760">
  <si>
    <t xml:space="preserve">
  </t>
  </si>
  <si>
    <t>Monthly Portfolio Statement as on May 31, 2026</t>
  </si>
  <si>
    <t>Name of the Instrument</t>
  </si>
  <si>
    <t>ISIN</t>
  </si>
  <si>
    <t>Industry / Rating</t>
  </si>
  <si>
    <t>Quantity</t>
  </si>
  <si>
    <t>Market/Fair Value
 (Rs. in Lakhs)</t>
  </si>
  <si>
    <t>% to Net
 Assets</t>
  </si>
  <si>
    <t>YTM~</t>
  </si>
  <si>
    <t>YTC^</t>
  </si>
  <si>
    <t>null</t>
  </si>
  <si>
    <t>Equity &amp; Equity related</t>
  </si>
  <si>
    <t>(a) Listed / awaiting listing on Stock Exchanges</t>
  </si>
  <si>
    <t>HDFB03</t>
  </si>
  <si>
    <t>HDFC Bank Limited</t>
  </si>
  <si>
    <t>INE040A01034</t>
  </si>
  <si>
    <t>Banks</t>
  </si>
  <si>
    <t>PGCI01</t>
  </si>
  <si>
    <t>Power Grid Corporation of India Limited</t>
  </si>
  <si>
    <t>INE752E01010</t>
  </si>
  <si>
    <t>Power</t>
  </si>
  <si>
    <t>ITCL02</t>
  </si>
  <si>
    <t>ITC Limited</t>
  </si>
  <si>
    <t>INE154A01025</t>
  </si>
  <si>
    <t>Diversified FMCG</t>
  </si>
  <si>
    <t>COAL01</t>
  </si>
  <si>
    <t>Coal India Limited</t>
  </si>
  <si>
    <t>INE522F01014</t>
  </si>
  <si>
    <t>Consumable Fuels</t>
  </si>
  <si>
    <t>IBCL05</t>
  </si>
  <si>
    <t>ICICI Bank Limited</t>
  </si>
  <si>
    <t>INE090A01021</t>
  </si>
  <si>
    <t>BAJA01</t>
  </si>
  <si>
    <t>Bajaj Holdings &amp; Investment Limited</t>
  </si>
  <si>
    <t>INE118A01012</t>
  </si>
  <si>
    <t>Finance</t>
  </si>
  <si>
    <t>KOMA03</t>
  </si>
  <si>
    <t>Kotak Mahindra Bank Limited</t>
  </si>
  <si>
    <t>INE237A01036</t>
  </si>
  <si>
    <t>HCLT02</t>
  </si>
  <si>
    <t>HCL Technologies Limited</t>
  </si>
  <si>
    <t>INE860A01027</t>
  </si>
  <si>
    <t>IT - Software</t>
  </si>
  <si>
    <t>MAHI02</t>
  </si>
  <si>
    <t>Mahindra &amp; Mahindra Limited</t>
  </si>
  <si>
    <t>INE101A01026</t>
  </si>
  <si>
    <t>Automobiles</t>
  </si>
  <si>
    <t>INFS02</t>
  </si>
  <si>
    <t>Infosys Limited</t>
  </si>
  <si>
    <t>INE009A01021</t>
  </si>
  <si>
    <t>UTIB02</t>
  </si>
  <si>
    <t>Axis Bank Limited</t>
  </si>
  <si>
    <t>INE238A01034</t>
  </si>
  <si>
    <t>MAUD01</t>
  </si>
  <si>
    <t>Maruti Suzuki India Limited</t>
  </si>
  <si>
    <t>INE585B01010</t>
  </si>
  <si>
    <t>BTVL02</t>
  </si>
  <si>
    <t>Bharti Airtel Limited</t>
  </si>
  <si>
    <t>INE397D01024</t>
  </si>
  <si>
    <t>Telecom - Services</t>
  </si>
  <si>
    <t>TCSL01</t>
  </si>
  <si>
    <t>Tata Consultancy Services Limited</t>
  </si>
  <si>
    <t>INE467B01029</t>
  </si>
  <si>
    <t>CHEL02</t>
  </si>
  <si>
    <t>Zydus Lifesciences Limited</t>
  </si>
  <si>
    <t>INE010B01027</t>
  </si>
  <si>
    <t>Pharmaceuticals &amp; Biotechnology</t>
  </si>
  <si>
    <t>CIPL03</t>
  </si>
  <si>
    <t>Cipla Limited</t>
  </si>
  <si>
    <t>INE059A01026</t>
  </si>
  <si>
    <t>DRRL03</t>
  </si>
  <si>
    <t>Dr. Reddy's Laboratories Limited</t>
  </si>
  <si>
    <t>INE089A01031</t>
  </si>
  <si>
    <t>IGAS02</t>
  </si>
  <si>
    <t>Indraprastha Gas Limited</t>
  </si>
  <si>
    <t>INE203G01027</t>
  </si>
  <si>
    <t>Gas</t>
  </si>
  <si>
    <t>CNAF02</t>
  </si>
  <si>
    <t>Zydus Wellness Limited</t>
  </si>
  <si>
    <t>INE768C01028</t>
  </si>
  <si>
    <t>Food Products</t>
  </si>
  <si>
    <t>IEEL02</t>
  </si>
  <si>
    <t>Indian Energy Exchange Limited</t>
  </si>
  <si>
    <t>INE022Q01020</t>
  </si>
  <si>
    <t>Capital Markets</t>
  </si>
  <si>
    <t>EIDP03</t>
  </si>
  <si>
    <t>EID Parry India Limited</t>
  </si>
  <si>
    <t>INE126A01031</t>
  </si>
  <si>
    <t>NAHR01</t>
  </si>
  <si>
    <t>Narayana Hrudayalaya Limited</t>
  </si>
  <si>
    <t>INE410P01011</t>
  </si>
  <si>
    <t>Healthcare Services</t>
  </si>
  <si>
    <t>GREA03</t>
  </si>
  <si>
    <t>The Great Eastern Shipping Company Limited</t>
  </si>
  <si>
    <t>INE017A01032</t>
  </si>
  <si>
    <t>Transport Services</t>
  </si>
  <si>
    <t>CDSL01</t>
  </si>
  <si>
    <t>Central Depository Services (India) Limited</t>
  </si>
  <si>
    <t>INE736A01011</t>
  </si>
  <si>
    <t>CMSI01</t>
  </si>
  <si>
    <t>CMS Info System Limited</t>
  </si>
  <si>
    <t>INE925R01014</t>
  </si>
  <si>
    <t>Commercial Services &amp; Supplies</t>
  </si>
  <si>
    <t>ICRA01</t>
  </si>
  <si>
    <t>ICRA Limited</t>
  </si>
  <si>
    <t>INE725G01011</t>
  </si>
  <si>
    <t>MASC01</t>
  </si>
  <si>
    <t>Maharashtra Scooters Limited</t>
  </si>
  <si>
    <t>INE288A01013</t>
  </si>
  <si>
    <t>MAGL01</t>
  </si>
  <si>
    <t>Mahanagar Gas Limited</t>
  </si>
  <si>
    <t>INE002S01010</t>
  </si>
  <si>
    <t>BINL01</t>
  </si>
  <si>
    <t>Indus Towers Limited</t>
  </si>
  <si>
    <t>INE121J01017</t>
  </si>
  <si>
    <t>MAAU01</t>
  </si>
  <si>
    <t>CIE Automotive India Limited</t>
  </si>
  <si>
    <t>INE536H01010</t>
  </si>
  <si>
    <t>Auto Components</t>
  </si>
  <si>
    <t>SWEN01</t>
  </si>
  <si>
    <t>Swaraj Engines Limited</t>
  </si>
  <si>
    <t>INE277A01016</t>
  </si>
  <si>
    <t>Industrial Products</t>
  </si>
  <si>
    <t>NESC02</t>
  </si>
  <si>
    <t>Nesco Limited</t>
  </si>
  <si>
    <t>INE317F01035</t>
  </si>
  <si>
    <t>Sub Total</t>
  </si>
  <si>
    <t>Arbitrage</t>
  </si>
  <si>
    <t>RIND01</t>
  </si>
  <si>
    <t>Reliance Industries Limited</t>
  </si>
  <si>
    <t>INE002A01018</t>
  </si>
  <si>
    <t>Petroleum Products</t>
  </si>
  <si>
    <t>BAFL03</t>
  </si>
  <si>
    <t>Bajaj Finance Limited</t>
  </si>
  <si>
    <t>INE296A01032</t>
  </si>
  <si>
    <t>SPIL03</t>
  </si>
  <si>
    <t>Sun Pharmaceutical Industries Limited</t>
  </si>
  <si>
    <t>INE044A01036</t>
  </si>
  <si>
    <t>TWAT02</t>
  </si>
  <si>
    <t>Titan Company Limited</t>
  </si>
  <si>
    <t>INE280A01028</t>
  </si>
  <si>
    <t>Consumer Durables</t>
  </si>
  <si>
    <t>HINI02</t>
  </si>
  <si>
    <t>Hindalco Industries Limited</t>
  </si>
  <si>
    <t>INE038A01020</t>
  </si>
  <si>
    <t>Non - Ferrous Metals</t>
  </si>
  <si>
    <t>ZMPL01</t>
  </si>
  <si>
    <t>Eternal Limited</t>
  </si>
  <si>
    <t>INE758T01015</t>
  </si>
  <si>
    <t>Retailing</t>
  </si>
  <si>
    <t>GRAS02</t>
  </si>
  <si>
    <t>Grasim Industries Limited</t>
  </si>
  <si>
    <t>INE047A01021</t>
  </si>
  <si>
    <t>Cement &amp; Cement Products</t>
  </si>
  <si>
    <t>ONGC02</t>
  </si>
  <si>
    <t>Oil &amp; Natural Gas Corporation Limited</t>
  </si>
  <si>
    <t>INE213A01029</t>
  </si>
  <si>
    <t>Oil</t>
  </si>
  <si>
    <t>HALT02</t>
  </si>
  <si>
    <t>Hindustan Aeronautics Limited</t>
  </si>
  <si>
    <t>INE066F01020</t>
  </si>
  <si>
    <t>Aerospace &amp; Defense</t>
  </si>
  <si>
    <t>TISC03</t>
  </si>
  <si>
    <t>Tata Steel Limited</t>
  </si>
  <si>
    <t>INE081A01020</t>
  </si>
  <si>
    <t>Ferrous Metals</t>
  </si>
  <si>
    <t>BHEL02</t>
  </si>
  <si>
    <t>Bharat Electronics Limited</t>
  </si>
  <si>
    <t>INE263A01024</t>
  </si>
  <si>
    <t>IIBL01</t>
  </si>
  <si>
    <t>IndusInd Bank Limited</t>
  </si>
  <si>
    <t>INE095A01012</t>
  </si>
  <si>
    <t>EIML02</t>
  </si>
  <si>
    <t>Eicher Motors Limited</t>
  </si>
  <si>
    <t>INE066A01021</t>
  </si>
  <si>
    <t>JVSL04</t>
  </si>
  <si>
    <t>JSW Steel Limited</t>
  </si>
  <si>
    <t>INE019A01038</t>
  </si>
  <si>
    <t>DLFL01</t>
  </si>
  <si>
    <t>DLF Limited</t>
  </si>
  <si>
    <t>INE271C01023</t>
  </si>
  <si>
    <t>Realty</t>
  </si>
  <si>
    <t>BFSL02</t>
  </si>
  <si>
    <t>Bajaj Finserv Limited</t>
  </si>
  <si>
    <t>INE918I01026</t>
  </si>
  <si>
    <t>SBAI02</t>
  </si>
  <si>
    <t>State Bank of India</t>
  </si>
  <si>
    <t>INE062A01020</t>
  </si>
  <si>
    <t>(b) Reits</t>
  </si>
  <si>
    <t>EOPR01</t>
  </si>
  <si>
    <t>Embassy Office Parks REIT</t>
  </si>
  <si>
    <t>INE041025011</t>
  </si>
  <si>
    <t>BRFI01</t>
  </si>
  <si>
    <t>Brookfield India Real Estate Trust</t>
  </si>
  <si>
    <t>INE0FDU25010</t>
  </si>
  <si>
    <t>MEBP01</t>
  </si>
  <si>
    <t>Mindspace Business Parks REIT</t>
  </si>
  <si>
    <t>INE0CCU25019</t>
  </si>
  <si>
    <t>(c) Unlisted</t>
  </si>
  <si>
    <t>NIL</t>
  </si>
  <si>
    <t>Total</t>
  </si>
  <si>
    <t>Equity &amp; Equity related Foreign Investments</t>
  </si>
  <si>
    <t>29798540USD</t>
  </si>
  <si>
    <t>Alphabet Inc A</t>
  </si>
  <si>
    <t>US02079K3059</t>
  </si>
  <si>
    <t>645156USD</t>
  </si>
  <si>
    <t>Amazon Com Inc</t>
  </si>
  <si>
    <t>US0231351067</t>
  </si>
  <si>
    <t>14971609USD</t>
  </si>
  <si>
    <t>Meta Platforms Registered Shares A</t>
  </si>
  <si>
    <t>US30303M1027</t>
  </si>
  <si>
    <t>951692USD</t>
  </si>
  <si>
    <t>Microsoft Corp</t>
  </si>
  <si>
    <t>US5949181045</t>
  </si>
  <si>
    <t>Derivatives</t>
  </si>
  <si>
    <t>Index / Stock Futures</t>
  </si>
  <si>
    <t>SBAIJUN26</t>
  </si>
  <si>
    <t>State Bank of India June 2026 Future</t>
  </si>
  <si>
    <t xml:space="preserve"> </t>
  </si>
  <si>
    <t>BFSLJUN26</t>
  </si>
  <si>
    <t>Bajaj Finserv Limited June 2026 Future</t>
  </si>
  <si>
    <t>DLFLJUN26</t>
  </si>
  <si>
    <t>DLF Limited June 2026 Future</t>
  </si>
  <si>
    <t>JVSLJUN26</t>
  </si>
  <si>
    <t>JSW Steel Limited June 2026 Future</t>
  </si>
  <si>
    <t>EIMLJUN26</t>
  </si>
  <si>
    <t>Eicher Motors Limited June 2026 Future</t>
  </si>
  <si>
    <t>IIBLJUN26</t>
  </si>
  <si>
    <t>IndusInd Bank Limited June 2026 Future</t>
  </si>
  <si>
    <t>BHELJUN26</t>
  </si>
  <si>
    <t>Bharat Electronics Limited June 2026 Future</t>
  </si>
  <si>
    <t>TISCJUN26</t>
  </si>
  <si>
    <t>Tata Steel Limited June 2026 Future</t>
  </si>
  <si>
    <t>HALTJUN26</t>
  </si>
  <si>
    <t>Hindustan Aeronautics Limited June 2026 Future</t>
  </si>
  <si>
    <t>ONGCJUN26</t>
  </si>
  <si>
    <t>Oil &amp; Natural Gas Corporation Limited June 2026 Future</t>
  </si>
  <si>
    <t>GRASJUN26</t>
  </si>
  <si>
    <t>Grasim Industries Limited June 2026 Future</t>
  </si>
  <si>
    <t>ZMPLJUN26</t>
  </si>
  <si>
    <t>Eternal Limited June 2026 Future</t>
  </si>
  <si>
    <t>HINIJUN26</t>
  </si>
  <si>
    <t>Hindalco Industries Limited June 2026 Future</t>
  </si>
  <si>
    <t>TWATJUN26</t>
  </si>
  <si>
    <t>Titan Company Limited June 2026 Future</t>
  </si>
  <si>
    <t>SPILJUN26</t>
  </si>
  <si>
    <t>Sun Pharmaceutical Industries Limited June 2026 Future</t>
  </si>
  <si>
    <t>BAFLJUN26</t>
  </si>
  <si>
    <t>Bajaj Finance Limited June 2026 Future</t>
  </si>
  <si>
    <t>RINDJUN26</t>
  </si>
  <si>
    <t>Reliance Industries Limited June 2026 Future</t>
  </si>
  <si>
    <t>Money Market Instruments</t>
  </si>
  <si>
    <t>Certificate of Deposit</t>
  </si>
  <si>
    <t>KMBK889</t>
  </si>
  <si>
    <t>INE237AD6042</t>
  </si>
  <si>
    <t>CRISIL A1+</t>
  </si>
  <si>
    <t>UTIB1369</t>
  </si>
  <si>
    <t>INE238AD6BD9</t>
  </si>
  <si>
    <t>CANB1067</t>
  </si>
  <si>
    <t>INE476A16E20</t>
  </si>
  <si>
    <t>HDFB1013</t>
  </si>
  <si>
    <t>INE040A16HL8</t>
  </si>
  <si>
    <t>NBAR865</t>
  </si>
  <si>
    <t>INE261F16AB5</t>
  </si>
  <si>
    <t>KMBK893</t>
  </si>
  <si>
    <t>INE237AD6109</t>
  </si>
  <si>
    <t>UNBI444</t>
  </si>
  <si>
    <t>INE692A16JQ1</t>
  </si>
  <si>
    <t>ICRA A1+</t>
  </si>
  <si>
    <t>CANB1078</t>
  </si>
  <si>
    <t>INE476A16F78</t>
  </si>
  <si>
    <t>HDFB1006</t>
  </si>
  <si>
    <t>INE040A16HB9</t>
  </si>
  <si>
    <t>CANB1068</t>
  </si>
  <si>
    <t>INE476A16E38</t>
  </si>
  <si>
    <t>UNBI459</t>
  </si>
  <si>
    <t>INE692A16KP1</t>
  </si>
  <si>
    <t>BKBA519</t>
  </si>
  <si>
    <t>INE028A16JF1</t>
  </si>
  <si>
    <t>INBK492</t>
  </si>
  <si>
    <t>INE562A16PE9</t>
  </si>
  <si>
    <t>SIDB618</t>
  </si>
  <si>
    <t>INE556F16BK7</t>
  </si>
  <si>
    <t>SIDB619</t>
  </si>
  <si>
    <t>INE556F16BL5</t>
  </si>
  <si>
    <t>INBK507</t>
  </si>
  <si>
    <t>INE562A16PU5</t>
  </si>
  <si>
    <t>INBK516</t>
  </si>
  <si>
    <t>INE562A16QG2</t>
  </si>
  <si>
    <t>INBK489</t>
  </si>
  <si>
    <t>INE562A16PB5</t>
  </si>
  <si>
    <t>BKBA541</t>
  </si>
  <si>
    <t>INE028A16KE2</t>
  </si>
  <si>
    <t>NBAR871</t>
  </si>
  <si>
    <t>INE261F16AE9</t>
  </si>
  <si>
    <t>PUBA1144</t>
  </si>
  <si>
    <t>INE160A16UE2</t>
  </si>
  <si>
    <t>NBAR870</t>
  </si>
  <si>
    <t>INE261F16AD1</t>
  </si>
  <si>
    <t>HDFB1016</t>
  </si>
  <si>
    <t>INE040A16HP9</t>
  </si>
  <si>
    <t>CARE A1+</t>
  </si>
  <si>
    <t>PUBA1138</t>
  </si>
  <si>
    <t>INE160A16TZ9</t>
  </si>
  <si>
    <t>BKBA559</t>
  </si>
  <si>
    <t>INE028A16KW4</t>
  </si>
  <si>
    <t>KMBK894</t>
  </si>
  <si>
    <t>INE237AD6117</t>
  </si>
  <si>
    <t>IBCL1180</t>
  </si>
  <si>
    <t>INE090AD6279</t>
  </si>
  <si>
    <t>UTIB1363</t>
  </si>
  <si>
    <t>INE238AD6AZ4</t>
  </si>
  <si>
    <t>BKBA548</t>
  </si>
  <si>
    <t>INE028A16KK9</t>
  </si>
  <si>
    <t>SIDB642</t>
  </si>
  <si>
    <t>INE556F16BT8</t>
  </si>
  <si>
    <t>INBK525</t>
  </si>
  <si>
    <t>INE562A16QQ1</t>
  </si>
  <si>
    <t>INBK512</t>
  </si>
  <si>
    <t>INE562A16PZ4</t>
  </si>
  <si>
    <t>SIDB611</t>
  </si>
  <si>
    <t>INE556F16BJ9</t>
  </si>
  <si>
    <t>NBAR872</t>
  </si>
  <si>
    <t>INE261F16AF6</t>
  </si>
  <si>
    <t>NBAR874</t>
  </si>
  <si>
    <t>INE261F16AH2</t>
  </si>
  <si>
    <t>UTIB1357</t>
  </si>
  <si>
    <t>INE238AD6AT7</t>
  </si>
  <si>
    <t>BKBA537</t>
  </si>
  <si>
    <t>INE028A16KC6</t>
  </si>
  <si>
    <t>CANB1087</t>
  </si>
  <si>
    <t>INE476A16F52</t>
  </si>
  <si>
    <t>UTIB1367</t>
  </si>
  <si>
    <t>INE238AD6BC1</t>
  </si>
  <si>
    <t>HDFB1031</t>
  </si>
  <si>
    <t>INE040A16HR5</t>
  </si>
  <si>
    <t>HDFB1022</t>
  </si>
  <si>
    <t>INE040A16HW5</t>
  </si>
  <si>
    <t>SIDB630</t>
  </si>
  <si>
    <t>INE556F16BR2</t>
  </si>
  <si>
    <t>HDFB1034</t>
  </si>
  <si>
    <t>INE040A16IK8</t>
  </si>
  <si>
    <t>BKBA574</t>
  </si>
  <si>
    <t>INE028A16LQ4</t>
  </si>
  <si>
    <t>UTIB1381</t>
  </si>
  <si>
    <t>INE238AD6BP3</t>
  </si>
  <si>
    <t>Commercial Paper</t>
  </si>
  <si>
    <t>NBAR861</t>
  </si>
  <si>
    <t>INE261F14OH8</t>
  </si>
  <si>
    <t>EXIM825</t>
  </si>
  <si>
    <t>INE514E14TJ8</t>
  </si>
  <si>
    <t>ICBR637</t>
  </si>
  <si>
    <t>INE763G14C53</t>
  </si>
  <si>
    <t>SIDB661</t>
  </si>
  <si>
    <t>INE556F14MD4</t>
  </si>
  <si>
    <t>KOSE395</t>
  </si>
  <si>
    <t>INE028E14VI7</t>
  </si>
  <si>
    <t>BAFL981</t>
  </si>
  <si>
    <t>INE296A14A81</t>
  </si>
  <si>
    <t>ICBR664</t>
  </si>
  <si>
    <t>INE763G14G34</t>
  </si>
  <si>
    <t>Treasury Bill</t>
  </si>
  <si>
    <t>TBIL2576</t>
  </si>
  <si>
    <t>364 Days Tbill (MD 15/10/2026)</t>
  </si>
  <si>
    <t>IN002025Z294</t>
  </si>
  <si>
    <t>Sovereign</t>
  </si>
  <si>
    <t>TBIL2611</t>
  </si>
  <si>
    <t>364 Days Tbill (MD 15/01/2027)</t>
  </si>
  <si>
    <t>IN002025Z419</t>
  </si>
  <si>
    <t>TBIL2542</t>
  </si>
  <si>
    <t>364 Days Tbill (MD 30/07/2026)</t>
  </si>
  <si>
    <t>IN002025Z187</t>
  </si>
  <si>
    <t>Others</t>
  </si>
  <si>
    <t>Mutual Fund Units</t>
  </si>
  <si>
    <t>143269</t>
  </si>
  <si>
    <t>Parag Parikh Liquid Fund- Direct Plan- Growth</t>
  </si>
  <si>
    <t>INF879O01068</t>
  </si>
  <si>
    <t>Reverse Repo / TREPS</t>
  </si>
  <si>
    <t>TRP_010626</t>
  </si>
  <si>
    <t>Net Receivables / (Payables)</t>
  </si>
  <si>
    <t>GRAND TOTAL</t>
  </si>
  <si>
    <t>Rating</t>
  </si>
  <si>
    <t>Debt Instruments</t>
  </si>
  <si>
    <t>(a) Listed / awaiting listing on Stock Exchange</t>
  </si>
  <si>
    <t>NHBA322</t>
  </si>
  <si>
    <t>INE557F08FS6</t>
  </si>
  <si>
    <t>CRISIL AAA</t>
  </si>
  <si>
    <t>GOI2559</t>
  </si>
  <si>
    <t>IN000626C035</t>
  </si>
  <si>
    <t>GOI2925</t>
  </si>
  <si>
    <t>IN000626C050</t>
  </si>
  <si>
    <t>(b) Privately placed / Unlisted</t>
  </si>
  <si>
    <t>PUBA1157</t>
  </si>
  <si>
    <t>INE160A16UU8</t>
  </si>
  <si>
    <t>CANB1111</t>
  </si>
  <si>
    <t>INE476A16J09</t>
  </si>
  <si>
    <t>INBK526</t>
  </si>
  <si>
    <t>INE562A16QS7</t>
  </si>
  <si>
    <t>BKBA580</t>
  </si>
  <si>
    <t>INE028A16LX0</t>
  </si>
  <si>
    <t>PUBA1159</t>
  </si>
  <si>
    <t>INE160A16UZ7</t>
  </si>
  <si>
    <t>HDFB1059</t>
  </si>
  <si>
    <t>INE040A16JM2</t>
  </si>
  <si>
    <t>INBK528</t>
  </si>
  <si>
    <t>INE562A16QT5</t>
  </si>
  <si>
    <t>UNBI477</t>
  </si>
  <si>
    <t>INE692A16LK0</t>
  </si>
  <si>
    <t>UTIB1393</t>
  </si>
  <si>
    <t>INE238AD6CE5</t>
  </si>
  <si>
    <t>UNBI480</t>
  </si>
  <si>
    <t>INE692A16LO2</t>
  </si>
  <si>
    <t>INBK531</t>
  </si>
  <si>
    <t>INE562A16QW9</t>
  </si>
  <si>
    <t>UNBI489</t>
  </si>
  <si>
    <t>INE692A16LV7</t>
  </si>
  <si>
    <t>UTIB1394</t>
  </si>
  <si>
    <t>INE238AD6CI6</t>
  </si>
  <si>
    <t>UNBI454</t>
  </si>
  <si>
    <t>INE692A16KH8</t>
  </si>
  <si>
    <t>UNBI490</t>
  </si>
  <si>
    <t>INE692A16LX3</t>
  </si>
  <si>
    <t>BKBA590</t>
  </si>
  <si>
    <t>INE028A16MF5</t>
  </si>
  <si>
    <t>UTIB1358</t>
  </si>
  <si>
    <t>INE238AD6AU5</t>
  </si>
  <si>
    <t>BAFL1026</t>
  </si>
  <si>
    <t>INE296A14A99</t>
  </si>
  <si>
    <t>SIDB663</t>
  </si>
  <si>
    <t>INE556F14MF9</t>
  </si>
  <si>
    <t>TCAL548</t>
  </si>
  <si>
    <t>Tata Capital Limited (28/08/2026)</t>
  </si>
  <si>
    <t>INE976I14RL0</t>
  </si>
  <si>
    <t>NBAR889</t>
  </si>
  <si>
    <t>INE261F14OX5</t>
  </si>
  <si>
    <t>NABA34</t>
  </si>
  <si>
    <t>INE0KUG14025</t>
  </si>
  <si>
    <t>SIDB665</t>
  </si>
  <si>
    <t>INE556F14MG7</t>
  </si>
  <si>
    <t>NBAR899</t>
  </si>
  <si>
    <t>INE261F14PC6</t>
  </si>
  <si>
    <t>KOSE413</t>
  </si>
  <si>
    <t>INE028E14WK1</t>
  </si>
  <si>
    <t>HDFS363</t>
  </si>
  <si>
    <t>INE700G14TU5</t>
  </si>
  <si>
    <t>NBAR893</t>
  </si>
  <si>
    <t>INE261F14PA0</t>
  </si>
  <si>
    <t>TCAL543</t>
  </si>
  <si>
    <t>INE976I14RG0</t>
  </si>
  <si>
    <t>TBIL2648</t>
  </si>
  <si>
    <t>91 Days Tbill (MD 23/07/2026)</t>
  </si>
  <si>
    <t>IN002026X032</t>
  </si>
  <si>
    <t>TBIL2608</t>
  </si>
  <si>
    <t>182 Days Tbill (MD 09/07/2026)</t>
  </si>
  <si>
    <t>IN002025Y404</t>
  </si>
  <si>
    <t>TBIL2660</t>
  </si>
  <si>
    <t>91 Days Tbill (MD 20/08/2026)</t>
  </si>
  <si>
    <t>IN002026X073</t>
  </si>
  <si>
    <t>TBIL2613</t>
  </si>
  <si>
    <t>182 Days Tbill (MD 17/07/2026)</t>
  </si>
  <si>
    <t>IN002025Y412</t>
  </si>
  <si>
    <t>TBIL2645</t>
  </si>
  <si>
    <t>91 Days Tbill (MD 09/07/2026)</t>
  </si>
  <si>
    <t>IN002026X016</t>
  </si>
  <si>
    <t>TBIL2663</t>
  </si>
  <si>
    <t>91 Days Tbill (MD 28/08/2026)</t>
  </si>
  <si>
    <t>IN002026X081</t>
  </si>
  <si>
    <t>TBIL2533</t>
  </si>
  <si>
    <t>364 Days Tbill (MD 09/07/2026)</t>
  </si>
  <si>
    <t>IN002025Z153</t>
  </si>
  <si>
    <t>TBIL2616</t>
  </si>
  <si>
    <t>182 Days Tbill (MD 23/07/2026)</t>
  </si>
  <si>
    <t>IN002025Y420</t>
  </si>
  <si>
    <t>Corporate Debt Market Development Fund</t>
  </si>
  <si>
    <t>CDMD50ME</t>
  </si>
  <si>
    <t>INF0RQ622028</t>
  </si>
  <si>
    <t>CPIL02</t>
  </si>
  <si>
    <t>CCL Products (India) Limited</t>
  </si>
  <si>
    <t>INE421D01022</t>
  </si>
  <si>
    <t>Agricultural Food &amp; other Products</t>
  </si>
  <si>
    <t>WIPR02</t>
  </si>
  <si>
    <t>Wipro Limited</t>
  </si>
  <si>
    <t>INE075A01022</t>
  </si>
  <si>
    <t>VSTI01</t>
  </si>
  <si>
    <t>VST Industries Limited</t>
  </si>
  <si>
    <t>INE710A01016</t>
  </si>
  <si>
    <t>Cigarettes &amp; Tobacco Products</t>
  </si>
  <si>
    <t>WCPA02</t>
  </si>
  <si>
    <t>West Coast Paper Mills Limited</t>
  </si>
  <si>
    <t>INE976A01021</t>
  </si>
  <si>
    <t>Paper, Forest &amp; Jute Products</t>
  </si>
  <si>
    <t>SESH01</t>
  </si>
  <si>
    <t>Seshaasai Technologies Limited</t>
  </si>
  <si>
    <t>INE04VU01023</t>
  </si>
  <si>
    <t>Financial Technology (Fintech)</t>
  </si>
  <si>
    <t>SMIL02</t>
  </si>
  <si>
    <t>Sharda Motor Industries Ltd.</t>
  </si>
  <si>
    <t>INE597I01028</t>
  </si>
  <si>
    <t>ITAG01</t>
  </si>
  <si>
    <t>Sundrop Brands Ltd</t>
  </si>
  <si>
    <t>INE209A01019</t>
  </si>
  <si>
    <t>SSML02</t>
  </si>
  <si>
    <t>Siyaram Silk Mills Limited</t>
  </si>
  <si>
    <t>INE076B01028</t>
  </si>
  <si>
    <t>Textiles &amp; Apparels</t>
  </si>
  <si>
    <t>PLNG01</t>
  </si>
  <si>
    <t>Petronet LNG Limited</t>
  </si>
  <si>
    <t>INE347G01014</t>
  </si>
  <si>
    <t>RELC01</t>
  </si>
  <si>
    <t>REC Limited</t>
  </si>
  <si>
    <t>INE020B01018</t>
  </si>
  <si>
    <t>NITL02</t>
  </si>
  <si>
    <t>Coforge Limited</t>
  </si>
  <si>
    <t>INE591G01025</t>
  </si>
  <si>
    <t>GUAM02</t>
  </si>
  <si>
    <t>Ambuja Cements Limited</t>
  </si>
  <si>
    <t>INE079A01024</t>
  </si>
  <si>
    <t>GUAMJUN26</t>
  </si>
  <si>
    <t>Ambuja Cements Limited June 2026 Future</t>
  </si>
  <si>
    <t>BTVLJUN26</t>
  </si>
  <si>
    <t>Bharti Airtel Limited June 2026 Future</t>
  </si>
  <si>
    <t>NITLJUN26</t>
  </si>
  <si>
    <t>Coforge Limited June 2026 Future</t>
  </si>
  <si>
    <t>GOI3472</t>
  </si>
  <si>
    <t>IN3320200295</t>
  </si>
  <si>
    <t>GOI6435</t>
  </si>
  <si>
    <t>IN1920240232</t>
  </si>
  <si>
    <t>GOI5005</t>
  </si>
  <si>
    <t>IN2220220171</t>
  </si>
  <si>
    <t>GOI7466</t>
  </si>
  <si>
    <t>IN1920250272</t>
  </si>
  <si>
    <t>GOI4829</t>
  </si>
  <si>
    <t>IN3120220188</t>
  </si>
  <si>
    <t>GOI3253</t>
  </si>
  <si>
    <t>IN3320190272</t>
  </si>
  <si>
    <t>GOI4808</t>
  </si>
  <si>
    <t>IN2220220122</t>
  </si>
  <si>
    <t>SIDB593</t>
  </si>
  <si>
    <t>INE556F08KX8</t>
  </si>
  <si>
    <t>GOI4920</t>
  </si>
  <si>
    <t>IN1520220170</t>
  </si>
  <si>
    <t>GOI3493</t>
  </si>
  <si>
    <t>IN2220210073</t>
  </si>
  <si>
    <t>GOI4555</t>
  </si>
  <si>
    <t>IN1520220071</t>
  </si>
  <si>
    <t>GOI5195</t>
  </si>
  <si>
    <t>IN2220230055</t>
  </si>
  <si>
    <t>NBAR787</t>
  </si>
  <si>
    <t>INE261F08EJ7</t>
  </si>
  <si>
    <t>ICRA AAA</t>
  </si>
  <si>
    <t>GOI5840</t>
  </si>
  <si>
    <t>IN3120240111</t>
  </si>
  <si>
    <t>BAFL974</t>
  </si>
  <si>
    <t>INE296A07TJ4</t>
  </si>
  <si>
    <t>NBAR803</t>
  </si>
  <si>
    <t>INE261F08EL3</t>
  </si>
  <si>
    <t>GOI5621</t>
  </si>
  <si>
    <t>IN1920230316</t>
  </si>
  <si>
    <t>GOI7009</t>
  </si>
  <si>
    <t>IN1520250136</t>
  </si>
  <si>
    <t>GOI7424</t>
  </si>
  <si>
    <t>IN3120250722</t>
  </si>
  <si>
    <t>GOI6535</t>
  </si>
  <si>
    <t>IN2120240246</t>
  </si>
  <si>
    <t>GOI4737</t>
  </si>
  <si>
    <t>IN2220220114</t>
  </si>
  <si>
    <t>GOI3050</t>
  </si>
  <si>
    <t>IN3320200329</t>
  </si>
  <si>
    <t>GOI5368</t>
  </si>
  <si>
    <t>IN1920230068</t>
  </si>
  <si>
    <t>GOI5052</t>
  </si>
  <si>
    <t>IN2220220254</t>
  </si>
  <si>
    <t>GOI2255</t>
  </si>
  <si>
    <t>IN2220190036</t>
  </si>
  <si>
    <t>GOI4932</t>
  </si>
  <si>
    <t>IN1920220168</t>
  </si>
  <si>
    <t>GOI3489</t>
  </si>
  <si>
    <t>IN2220210081</t>
  </si>
  <si>
    <t>GOI4804</t>
  </si>
  <si>
    <t>IN3120220170</t>
  </si>
  <si>
    <t>GOI5044</t>
  </si>
  <si>
    <t>IN2220220239</t>
  </si>
  <si>
    <t>GOI5833</t>
  </si>
  <si>
    <t>IN0020240076</t>
  </si>
  <si>
    <t>GOI5405</t>
  </si>
  <si>
    <t>IN3320230193</t>
  </si>
  <si>
    <t>GOI5429</t>
  </si>
  <si>
    <t>IN1520230138</t>
  </si>
  <si>
    <t>GOI6046</t>
  </si>
  <si>
    <t>IN3120240020</t>
  </si>
  <si>
    <t>BAFL926</t>
  </si>
  <si>
    <t>INE296A07TC9</t>
  </si>
  <si>
    <t>LICH679</t>
  </si>
  <si>
    <t>INE115A07QU9</t>
  </si>
  <si>
    <t>SIDB598</t>
  </si>
  <si>
    <t>INE556F08KY6</t>
  </si>
  <si>
    <t>GOI6010</t>
  </si>
  <si>
    <t>IN3120240186</t>
  </si>
  <si>
    <t>BAFL730</t>
  </si>
  <si>
    <t>INE296A07RD1</t>
  </si>
  <si>
    <t>BAFL977</t>
  </si>
  <si>
    <t>INE296A07TL0</t>
  </si>
  <si>
    <t>NABA26</t>
  </si>
  <si>
    <t>INE0KUG08076</t>
  </si>
  <si>
    <t>LICH700</t>
  </si>
  <si>
    <t>INE115A07RG6</t>
  </si>
  <si>
    <t>NABA30</t>
  </si>
  <si>
    <t>INE0KUG08100</t>
  </si>
  <si>
    <t>GOI3700</t>
  </si>
  <si>
    <t>IN1920210169</t>
  </si>
  <si>
    <t>GOI2360</t>
  </si>
  <si>
    <t>IN1020180304</t>
  </si>
  <si>
    <t>GOI3555</t>
  </si>
  <si>
    <t>IN3120210148</t>
  </si>
  <si>
    <t>GOI2101</t>
  </si>
  <si>
    <t>IN2020180070</t>
  </si>
  <si>
    <t>GOI5023</t>
  </si>
  <si>
    <t>IN2220220197</t>
  </si>
  <si>
    <t>IGIF47</t>
  </si>
  <si>
    <t>INE219X07520</t>
  </si>
  <si>
    <t>GOI6690</t>
  </si>
  <si>
    <t>IN2120240279</t>
  </si>
  <si>
    <t>GOI2775</t>
  </si>
  <si>
    <t>IN1920200327</t>
  </si>
  <si>
    <t>GOI2165</t>
  </si>
  <si>
    <t>IN1020180361</t>
  </si>
  <si>
    <t>GOI6899</t>
  </si>
  <si>
    <t>IN2920220190</t>
  </si>
  <si>
    <t>GOI5037</t>
  </si>
  <si>
    <t>IN2220220213</t>
  </si>
  <si>
    <t>GOI4487</t>
  </si>
  <si>
    <t>IN2920220042</t>
  </si>
  <si>
    <t>GOI5210</t>
  </si>
  <si>
    <t>IN2920220349</t>
  </si>
  <si>
    <t>GOI5333</t>
  </si>
  <si>
    <t>IN3120230260</t>
  </si>
  <si>
    <t>GOI5125</t>
  </si>
  <si>
    <t>IN1020230042</t>
  </si>
  <si>
    <t>GOI5144</t>
  </si>
  <si>
    <t>IN2220230071</t>
  </si>
  <si>
    <t>GOI6192</t>
  </si>
  <si>
    <t>IN3120190233</t>
  </si>
  <si>
    <t>GOI3029</t>
  </si>
  <si>
    <t>IN2920200689</t>
  </si>
  <si>
    <t>GOI4069</t>
  </si>
  <si>
    <t>IN1520210213</t>
  </si>
  <si>
    <t>GOI2740</t>
  </si>
  <si>
    <t>IN2220200207</t>
  </si>
  <si>
    <t>GOI6654</t>
  </si>
  <si>
    <t>IN3120240376</t>
  </si>
  <si>
    <t>GOI2743</t>
  </si>
  <si>
    <t>IN2220200231</t>
  </si>
  <si>
    <t>GOI6815</t>
  </si>
  <si>
    <t>IN1920240331</t>
  </si>
  <si>
    <t>GOI3891</t>
  </si>
  <si>
    <t>IN1920210144</t>
  </si>
  <si>
    <t>GOI7345</t>
  </si>
  <si>
    <t>IN1920250132</t>
  </si>
  <si>
    <t>GOI2188</t>
  </si>
  <si>
    <t>IN1920180156</t>
  </si>
  <si>
    <t>GOI3409</t>
  </si>
  <si>
    <t>IN2820180106</t>
  </si>
  <si>
    <t>GOI1989</t>
  </si>
  <si>
    <t>IN1020140134</t>
  </si>
  <si>
    <t>GOI4854</t>
  </si>
  <si>
    <t>IN1920220010</t>
  </si>
  <si>
    <t>GOI5006</t>
  </si>
  <si>
    <t>IN2220220189</t>
  </si>
  <si>
    <t>GOI5284</t>
  </si>
  <si>
    <t>IN2920220018</t>
  </si>
  <si>
    <t>IGIF45</t>
  </si>
  <si>
    <t>INE219X07454</t>
  </si>
  <si>
    <t>IGIF29</t>
  </si>
  <si>
    <t>INE219X07215</t>
  </si>
  <si>
    <t>GOI5145</t>
  </si>
  <si>
    <t>IN2220230089</t>
  </si>
  <si>
    <t>GOI5122</t>
  </si>
  <si>
    <t>IN2220230063</t>
  </si>
  <si>
    <t>GOI6138</t>
  </si>
  <si>
    <t>IN3120240152</t>
  </si>
  <si>
    <t>GOI5101</t>
  </si>
  <si>
    <t>IN3120230021</t>
  </si>
  <si>
    <t>GOI6496</t>
  </si>
  <si>
    <t>IN1920240299</t>
  </si>
  <si>
    <t>GOI6563</t>
  </si>
  <si>
    <t>IN3120240616</t>
  </si>
  <si>
    <t>GOI3659</t>
  </si>
  <si>
    <t>IN3120210114</t>
  </si>
  <si>
    <t>GOI6897</t>
  </si>
  <si>
    <t>IN3120210171</t>
  </si>
  <si>
    <t>GOI3619</t>
  </si>
  <si>
    <t>IN3120210213</t>
  </si>
  <si>
    <t>GOI3904</t>
  </si>
  <si>
    <t>IN2220210115</t>
  </si>
  <si>
    <t>GOI3665</t>
  </si>
  <si>
    <t>IN1920210151</t>
  </si>
  <si>
    <t>GOI2714</t>
  </si>
  <si>
    <t>IN3120200222</t>
  </si>
  <si>
    <t>RATN01</t>
  </si>
  <si>
    <t>RBL Bank Limited</t>
  </si>
  <si>
    <t>INE976G01028</t>
  </si>
  <si>
    <t>BHAH02</t>
  </si>
  <si>
    <t>Bharat Heavy Electricals Limited</t>
  </si>
  <si>
    <t>INE257A01026</t>
  </si>
  <si>
    <t>Electrical Equipment</t>
  </si>
  <si>
    <t>NMDC01</t>
  </si>
  <si>
    <t>NMDC Limited</t>
  </si>
  <si>
    <t>INE584A01023</t>
  </si>
  <si>
    <t>Minerals &amp; Mining</t>
  </si>
  <si>
    <t>SHTR02</t>
  </si>
  <si>
    <t>Shriram Finance Limited</t>
  </si>
  <si>
    <t>INE721A01047</t>
  </si>
  <si>
    <t>IDBK01</t>
  </si>
  <si>
    <t>IDFC First Bank Limited</t>
  </si>
  <si>
    <t>INE092T01019</t>
  </si>
  <si>
    <t>GMRI03</t>
  </si>
  <si>
    <t>GMR Airports Limited</t>
  </si>
  <si>
    <t>INE776C01039</t>
  </si>
  <si>
    <t>Transport Infrastructure</t>
  </si>
  <si>
    <t>CANB02</t>
  </si>
  <si>
    <t>Canara Bank</t>
  </si>
  <si>
    <t>INE476A01022</t>
  </si>
  <si>
    <t>PUBA02</t>
  </si>
  <si>
    <t>Punjab National Bank</t>
  </si>
  <si>
    <t>INE160A01022</t>
  </si>
  <si>
    <t>BKBA02</t>
  </si>
  <si>
    <t>Bank of Baroda</t>
  </si>
  <si>
    <t>INE028A01039</t>
  </si>
  <si>
    <t>BAND01</t>
  </si>
  <si>
    <t>Bandhan Bank Limited</t>
  </si>
  <si>
    <t>INE545U01014</t>
  </si>
  <si>
    <t>ULCC01</t>
  </si>
  <si>
    <t>UltraTech Cement Limited</t>
  </si>
  <si>
    <t>INE481G01011</t>
  </si>
  <si>
    <t>LARS02</t>
  </si>
  <si>
    <t>Larsen &amp; Toubro Limited</t>
  </si>
  <si>
    <t>INE018A01030</t>
  </si>
  <si>
    <t>Construction</t>
  </si>
  <si>
    <t>TPOW02</t>
  </si>
  <si>
    <t>Tata Power Company Limited</t>
  </si>
  <si>
    <t>INE245A01021</t>
  </si>
  <si>
    <t>NTPC01</t>
  </si>
  <si>
    <t>NTPC Limited</t>
  </si>
  <si>
    <t>INE733E01010</t>
  </si>
  <si>
    <t>IHOT02</t>
  </si>
  <si>
    <t>The Indian Hotels Company Limited</t>
  </si>
  <si>
    <t>INE053A01029</t>
  </si>
  <si>
    <t>Leisure Services</t>
  </si>
  <si>
    <t>RELS01</t>
  </si>
  <si>
    <t>Jio Financial Services Limited</t>
  </si>
  <si>
    <t>INE758E01017</t>
  </si>
  <si>
    <t>SAIL01</t>
  </si>
  <si>
    <t>Steel Authority of India Limited</t>
  </si>
  <si>
    <t>INE114A01011</t>
  </si>
  <si>
    <t>LICH02</t>
  </si>
  <si>
    <t>LIC Housing Finance Limited</t>
  </si>
  <si>
    <t>INE115A01026</t>
  </si>
  <si>
    <t>BIOC01</t>
  </si>
  <si>
    <t>Biocon Limited</t>
  </si>
  <si>
    <t>INE376G01013</t>
  </si>
  <si>
    <t>ABFS01</t>
  </si>
  <si>
    <t>Aditya Birla Capital Limited</t>
  </si>
  <si>
    <t>INE674K01013</t>
  </si>
  <si>
    <t>VNBL03</t>
  </si>
  <si>
    <t>Varun Beverages Limited</t>
  </si>
  <si>
    <t>INE200M01039</t>
  </si>
  <si>
    <t>Beverages</t>
  </si>
  <si>
    <t>IBHF01</t>
  </si>
  <si>
    <t>Sammaan Capital Limited</t>
  </si>
  <si>
    <t>INE148I01020</t>
  </si>
  <si>
    <t>CGCE01</t>
  </si>
  <si>
    <t>Crompton Greaves Consumer Electricals Limited</t>
  </si>
  <si>
    <t>INE299U01018</t>
  </si>
  <si>
    <t>ONCO02</t>
  </si>
  <si>
    <t>One 97 Communications Limited</t>
  </si>
  <si>
    <t>INE982J01020</t>
  </si>
  <si>
    <t>INOW01</t>
  </si>
  <si>
    <t>Inox Wind Limited</t>
  </si>
  <si>
    <t>INE066P01011</t>
  </si>
  <si>
    <t>PHFP02</t>
  </si>
  <si>
    <t>PNB Housing Finance Limited</t>
  </si>
  <si>
    <t>INE572E01012</t>
  </si>
  <si>
    <t>CHLO02</t>
  </si>
  <si>
    <t>Exide Industries Limited</t>
  </si>
  <si>
    <t>INE302A01020</t>
  </si>
  <si>
    <t>DIVI02</t>
  </si>
  <si>
    <t>Divi's Laboratories Limited</t>
  </si>
  <si>
    <t>INE361B01024</t>
  </si>
  <si>
    <t>MACR01</t>
  </si>
  <si>
    <t>Lodha Developers Limited</t>
  </si>
  <si>
    <t>INE670K01029</t>
  </si>
  <si>
    <t>NBCC03</t>
  </si>
  <si>
    <t>NBCC (India) Limited</t>
  </si>
  <si>
    <t>INE095N01031</t>
  </si>
  <si>
    <t>GLPH03</t>
  </si>
  <si>
    <t>Glenmark Pharmaceuticals Limited</t>
  </si>
  <si>
    <t>INE935A01035</t>
  </si>
  <si>
    <t>YESB03</t>
  </si>
  <si>
    <t>Yes Bank Limited</t>
  </si>
  <si>
    <t>INE528G01035</t>
  </si>
  <si>
    <t>TTEA02</t>
  </si>
  <si>
    <t>Tata Consumer Products Limited</t>
  </si>
  <si>
    <t>INE192A01025</t>
  </si>
  <si>
    <t>GODP02</t>
  </si>
  <si>
    <t>Godrej Properties Limited</t>
  </si>
  <si>
    <t>INE484J01027</t>
  </si>
  <si>
    <t>HPEC01</t>
  </si>
  <si>
    <t>Hindustan Petroleum Corporation Limited</t>
  </si>
  <si>
    <t>INE094A01015</t>
  </si>
  <si>
    <t>HAIL03</t>
  </si>
  <si>
    <t>Havells India Limited</t>
  </si>
  <si>
    <t>INE176B01034</t>
  </si>
  <si>
    <t>SLIF01</t>
  </si>
  <si>
    <t>SBI Life Insurance Company Limited</t>
  </si>
  <si>
    <t>INE123W01016</t>
  </si>
  <si>
    <t>Insurance</t>
  </si>
  <si>
    <t>DABU02</t>
  </si>
  <si>
    <t>Dabur India Limited</t>
  </si>
  <si>
    <t>INE016A01026</t>
  </si>
  <si>
    <t>Personal Products</t>
  </si>
  <si>
    <t>LAUR02</t>
  </si>
  <si>
    <t>Laurus Labs Limited</t>
  </si>
  <si>
    <t>INE947Q01028</t>
  </si>
  <si>
    <t>CHOL02</t>
  </si>
  <si>
    <t>Cholamandalam Investment and Finance Company Ltd</t>
  </si>
  <si>
    <t>INE121A01024</t>
  </si>
  <si>
    <t>PHMI02</t>
  </si>
  <si>
    <t>The Phoenix Mills Limited</t>
  </si>
  <si>
    <t>INE211B01039</t>
  </si>
  <si>
    <t>(b) Unlisted</t>
  </si>
  <si>
    <t>DABUJUL26</t>
  </si>
  <si>
    <t>Dabur India Limited July 2026 Future</t>
  </si>
  <si>
    <t>PHMIJUN26</t>
  </si>
  <si>
    <t>The Phoenix Mills Limited June 2026 Future</t>
  </si>
  <si>
    <t>SLIFJUL26</t>
  </si>
  <si>
    <t>SBI Life Insurance Company Limited July 2026 Future</t>
  </si>
  <si>
    <t>CHOLJUN26</t>
  </si>
  <si>
    <t>Cholamandalam Investment and Finance Company Ltd June 2026 Future</t>
  </si>
  <si>
    <t>LICHJUL26</t>
  </si>
  <si>
    <t>LIC Housing Finance Limited July 2026 Future</t>
  </si>
  <si>
    <t>CIPLJUL26</t>
  </si>
  <si>
    <t>Cipla Limited July 2026 Future</t>
  </si>
  <si>
    <t>VNBLJUL26</t>
  </si>
  <si>
    <t>Varun Beverages Limited July 2026 Future</t>
  </si>
  <si>
    <t>ITCLJUL26</t>
  </si>
  <si>
    <t>ITC Limited July 2026 Future</t>
  </si>
  <si>
    <t>GRASJUL26</t>
  </si>
  <si>
    <t>Grasim Industries Limited July 2026 Future</t>
  </si>
  <si>
    <t>PGCIJUN26</t>
  </si>
  <si>
    <t>Power Grid Corporation of India Limited June 2026 Future</t>
  </si>
  <si>
    <t>GLPHJUL26</t>
  </si>
  <si>
    <t>Glenmark Pharmaceuticals Limited July 2026 Future</t>
  </si>
  <si>
    <t>INOWJUL26</t>
  </si>
  <si>
    <t>Inox Wind Limited July 2026 Future</t>
  </si>
  <si>
    <t>ZMPLJUL26</t>
  </si>
  <si>
    <t>Eternal Limited July 2026 Future</t>
  </si>
  <si>
    <t>GODPJUL26</t>
  </si>
  <si>
    <t>Godrej Properties Limited July 2026 Future</t>
  </si>
  <si>
    <t>LAURJUN26</t>
  </si>
  <si>
    <t>Laurus Labs Limited June 2026 Future</t>
  </si>
  <si>
    <t>HPECJUL26</t>
  </si>
  <si>
    <t>Hindustan Petroleum Corporation Limited July 2026 Future</t>
  </si>
  <si>
    <t>BFSLJUL26</t>
  </si>
  <si>
    <t>Bajaj Finserv Limited July 2026 Future</t>
  </si>
  <si>
    <t>CHLOJUL26</t>
  </si>
  <si>
    <t>Exide Industries Limited July 2026 Future</t>
  </si>
  <si>
    <t>BANDJUL26</t>
  </si>
  <si>
    <t>Bandhan Bank Limited July 2026 Future</t>
  </si>
  <si>
    <t>DABUJUN26</t>
  </si>
  <si>
    <t>Dabur India Limited June 2026 Future</t>
  </si>
  <si>
    <t>ABFSJUL26</t>
  </si>
  <si>
    <t>Aditya Birla Capital Limited July 2026 Future</t>
  </si>
  <si>
    <t>BAFLJUL26</t>
  </si>
  <si>
    <t>Bajaj Finance Limited July 2026 Future</t>
  </si>
  <si>
    <t>GMRIJUL26</t>
  </si>
  <si>
    <t>GMR Airports Limited July 2026 Future</t>
  </si>
  <si>
    <t>MACRJUL26</t>
  </si>
  <si>
    <t>Lodha Developers Limited July 2026 Future</t>
  </si>
  <si>
    <t>CGCEJUL26</t>
  </si>
  <si>
    <t>Crompton Greaves Consumer Electricals Limited July 2026 Future</t>
  </si>
  <si>
    <t>RELSJUL26</t>
  </si>
  <si>
    <t>Jio Financial Services Limited July 2026 Future</t>
  </si>
  <si>
    <t>TISCJUL26</t>
  </si>
  <si>
    <t>Tata Steel Limited July 2026 Future</t>
  </si>
  <si>
    <t>SLIFJUN26</t>
  </si>
  <si>
    <t>SBI Life Insurance Company Limited June 2026 Future</t>
  </si>
  <si>
    <t>IBCLJUL26</t>
  </si>
  <si>
    <t>ICICI Bank Limited July 2026 Future</t>
  </si>
  <si>
    <t>NBCCJUL26</t>
  </si>
  <si>
    <t>NBCC (India) Limited July 2026 Future</t>
  </si>
  <si>
    <t>BHELJUL26</t>
  </si>
  <si>
    <t>Bharat Electronics Limited July 2026 Future</t>
  </si>
  <si>
    <t>ONCOJUL26</t>
  </si>
  <si>
    <t>One 97 Communications Limited July 2026 Future</t>
  </si>
  <si>
    <t>EIMLJUL26</t>
  </si>
  <si>
    <t>Eicher Motors Limited July 2026 Future</t>
  </si>
  <si>
    <t>HPECJUN26</t>
  </si>
  <si>
    <t>Hindustan Petroleum Corporation Limited June 2026 Future</t>
  </si>
  <si>
    <t>NMDCJUL26</t>
  </si>
  <si>
    <t>NMDC Limited July 2026 Future</t>
  </si>
  <si>
    <t>HAILJUL26</t>
  </si>
  <si>
    <t>Havells India Limited July 2026 Future</t>
  </si>
  <si>
    <t>GODPJUN26</t>
  </si>
  <si>
    <t>Godrej Properties Limited June 2026 Future</t>
  </si>
  <si>
    <t>IHOTJUL26</t>
  </si>
  <si>
    <t>The Indian Hotels Company Limited July 2026 Future</t>
  </si>
  <si>
    <t>NBCCJUN26</t>
  </si>
  <si>
    <t>NBCC (India) Limited June 2026 Future</t>
  </si>
  <si>
    <t>PUBAJUL26</t>
  </si>
  <si>
    <t>Punjab National Bank July 2026 Future</t>
  </si>
  <si>
    <t>GLPHJUN26</t>
  </si>
  <si>
    <t>Glenmark Pharmaceuticals Limited June 2026 Future</t>
  </si>
  <si>
    <t>TTEAJUN26</t>
  </si>
  <si>
    <t>Tata Consumer Products Limited June 2026 Future</t>
  </si>
  <si>
    <t>YESBJUN26</t>
  </si>
  <si>
    <t>Yes Bank Limited June 2026 Future</t>
  </si>
  <si>
    <t>TPOWJUL26</t>
  </si>
  <si>
    <t>Tata Power Company Limited July 2026 Future</t>
  </si>
  <si>
    <t>JVSLJUL26</t>
  </si>
  <si>
    <t>JSW Steel Limited July 2026 Future</t>
  </si>
  <si>
    <t>MACRJUN26</t>
  </si>
  <si>
    <t>Lodha Developers Limited June 2026 Future</t>
  </si>
  <si>
    <t>MAUDJUN26</t>
  </si>
  <si>
    <t>Maruti Suzuki India Limited June 2026 Future</t>
  </si>
  <si>
    <t>ONCOJUN26</t>
  </si>
  <si>
    <t>One 97 Communications Limited June 2026 Future</t>
  </si>
  <si>
    <t>BKBAJUL26</t>
  </si>
  <si>
    <t>Bank of Baroda July 2026 Future</t>
  </si>
  <si>
    <t>CHLOJUN26</t>
  </si>
  <si>
    <t>Exide Industries Limited June 2026 Future</t>
  </si>
  <si>
    <t>DIVIJUN26</t>
  </si>
  <si>
    <t>Divi's Laboratories Limited June 2026 Future</t>
  </si>
  <si>
    <t>INOWJUN26</t>
  </si>
  <si>
    <t>Inox Wind Limited June 2026 Future</t>
  </si>
  <si>
    <t>PHFPJUN26</t>
  </si>
  <si>
    <t>PNB Housing Finance Limited June 2026 Future</t>
  </si>
  <si>
    <t>MAUDJUL26</t>
  </si>
  <si>
    <t>Maruti Suzuki India Limited July 2026 Future</t>
  </si>
  <si>
    <t>NTPCJUN26</t>
  </si>
  <si>
    <t>NTPC Limited June 2026 Future</t>
  </si>
  <si>
    <t>CIPLJUN26</t>
  </si>
  <si>
    <t>Cipla Limited June 2026 Future</t>
  </si>
  <si>
    <t>LARSJUL26</t>
  </si>
  <si>
    <t>Larsen &amp; Toubro Limited July 2026 Future</t>
  </si>
  <si>
    <t>CGCEJUN26</t>
  </si>
  <si>
    <t>Crompton Greaves Consumer Electricals Limited June 2026 Future</t>
  </si>
  <si>
    <t>CANBJUL26</t>
  </si>
  <si>
    <t>Canara Bank July 2026 Future</t>
  </si>
  <si>
    <t>HALTJUL26</t>
  </si>
  <si>
    <t>Hindustan Aeronautics Limited July 2026 Future</t>
  </si>
  <si>
    <t>IBHFJUN26</t>
  </si>
  <si>
    <t>Sammaan Capital Limited June 2026 Future</t>
  </si>
  <si>
    <t>HINIJUL26</t>
  </si>
  <si>
    <t>Hindalco Industries Limited July 2026 Future</t>
  </si>
  <si>
    <t>SBAIJUL26</t>
  </si>
  <si>
    <t>State Bank of India July 2026 Future</t>
  </si>
  <si>
    <t>ONGCJUL26</t>
  </si>
  <si>
    <t>Oil &amp; Natural Gas Corporation Limited July 2026 Future</t>
  </si>
  <si>
    <t>CHELJUN26</t>
  </si>
  <si>
    <t>Zydus Lifesciences Limited June 2026 Future</t>
  </si>
  <si>
    <t>VNBLJUN26</t>
  </si>
  <si>
    <t>Varun Beverages Limited June 2026 Future</t>
  </si>
  <si>
    <t>RINDJUL26</t>
  </si>
  <si>
    <t>Reliance Industries Limited July 2026 Future</t>
  </si>
  <si>
    <t>ABFSJUN26</t>
  </si>
  <si>
    <t>Aditya Birla Capital Limited June 2026 Future</t>
  </si>
  <si>
    <t>RTBKJUN26</t>
  </si>
  <si>
    <t>RBL Bank Limited June 2026 Future</t>
  </si>
  <si>
    <t>BIOCJUN26</t>
  </si>
  <si>
    <t>Biocon Limited June 2026 Future</t>
  </si>
  <si>
    <t>NTPCJUL26</t>
  </si>
  <si>
    <t>NTPC Limited July 2026 Future</t>
  </si>
  <si>
    <t>LICHJUN26</t>
  </si>
  <si>
    <t>LIC Housing Finance Limited June 2026 Future</t>
  </si>
  <si>
    <t>SHTRJUL26</t>
  </si>
  <si>
    <t>Shriram Finance Limited July 2026 Future</t>
  </si>
  <si>
    <t>ITCLJUN26</t>
  </si>
  <si>
    <t>ITC Limited June 2026 Future</t>
  </si>
  <si>
    <t>SAILJUN26</t>
  </si>
  <si>
    <t>Steel Authority of India Limited June 2026 Future</t>
  </si>
  <si>
    <t>IHOTJUN26</t>
  </si>
  <si>
    <t>The Indian Hotels Company Limited June 2026 Future</t>
  </si>
  <si>
    <t>RELSJUN26</t>
  </si>
  <si>
    <t>Jio Financial Services Limited June 2026 Future</t>
  </si>
  <si>
    <t>LARSJUN26</t>
  </si>
  <si>
    <t>Larsen &amp; Toubro Limited June 2026 Future</t>
  </si>
  <si>
    <t>TPOWJUN26</t>
  </si>
  <si>
    <t>Tata Power Company Limited June 2026 Future</t>
  </si>
  <si>
    <t>ULCCJUN26</t>
  </si>
  <si>
    <t>UltraTech Cement Limited June 2026 Future</t>
  </si>
  <si>
    <t>BKBAJUN26</t>
  </si>
  <si>
    <t>Bank of Baroda June 2026 Future</t>
  </si>
  <si>
    <t>BANDJUN26</t>
  </si>
  <si>
    <t>Bandhan Bank Limited June 2026 Future</t>
  </si>
  <si>
    <t>CANBJUN26</t>
  </si>
  <si>
    <t>Canara Bank June 2026 Future</t>
  </si>
  <si>
    <t>MAHIJUL26</t>
  </si>
  <si>
    <t>Mahindra &amp; Mahindra Limited July 2026 Future</t>
  </si>
  <si>
    <t>PUBAJUN26</t>
  </si>
  <si>
    <t>Punjab National Bank June 2026 Future</t>
  </si>
  <si>
    <t>SHTRJUN26</t>
  </si>
  <si>
    <t>Shriram Finance Limited June 2026 Future</t>
  </si>
  <si>
    <t>GMRIJUN26</t>
  </si>
  <si>
    <t>GMR Airports Limited June 2026 Future</t>
  </si>
  <si>
    <t>IDBKJUN26</t>
  </si>
  <si>
    <t>IDFC First Bank Limited June 2026 Future</t>
  </si>
  <si>
    <t>HDFBJUL26</t>
  </si>
  <si>
    <t>HDFC Bank Limited July 2026 Future</t>
  </si>
  <si>
    <t>MAHIJUN26</t>
  </si>
  <si>
    <t>Mahindra &amp; Mahindra Limited June 2026 Future</t>
  </si>
  <si>
    <t>NMDCJUN26</t>
  </si>
  <si>
    <t>NMDC Limited June 2026 Future</t>
  </si>
  <si>
    <t>UTIBJUL26</t>
  </si>
  <si>
    <t>Axis Bank Limited July 2026 Future</t>
  </si>
  <si>
    <t>UTIBJUN26</t>
  </si>
  <si>
    <t>Axis Bank Limited June 2026 Future</t>
  </si>
  <si>
    <t>BHAHJUN26</t>
  </si>
  <si>
    <t>Bharat Heavy Electricals Limited June 2026 Future</t>
  </si>
  <si>
    <t>KMBKJUN26</t>
  </si>
  <si>
    <t>Kotak Mahindra Bank Limited June 2026 Future</t>
  </si>
  <si>
    <t>HDFBJUN26</t>
  </si>
  <si>
    <t>HDFC Bank Limited June 2026 Future</t>
  </si>
  <si>
    <t>IBCLJUN26</t>
  </si>
  <si>
    <t>ICICI Bank Limited June 2026 Future</t>
  </si>
  <si>
    <t>CANB1080</t>
  </si>
  <si>
    <t>INE476A16F94</t>
  </si>
  <si>
    <t>INBK515</t>
  </si>
  <si>
    <t>INE562A16QE7</t>
  </si>
  <si>
    <t>NBAR873</t>
  </si>
  <si>
    <t>INE261F16AG4</t>
  </si>
  <si>
    <t>SIDB660</t>
  </si>
  <si>
    <t>INE556F16CC2</t>
  </si>
  <si>
    <t>HDFB1015</t>
  </si>
  <si>
    <t>INE040A16HN4</t>
  </si>
  <si>
    <t>NIRLON LIMITED</t>
  </si>
  <si>
    <t>INE910A01012</t>
  </si>
  <si>
    <t>IN3120200362</t>
  </si>
  <si>
    <t>IN1520220113</t>
  </si>
  <si>
    <t>INE556F08KW0</t>
  </si>
  <si>
    <t>INE115A07QY1</t>
  </si>
  <si>
    <t>IN2220250467</t>
  </si>
  <si>
    <t>IN1920210193</t>
  </si>
  <si>
    <t>IN3120230278</t>
  </si>
  <si>
    <t>IN2920220174</t>
  </si>
  <si>
    <t>IN3120230401</t>
  </si>
  <si>
    <t>IN2220220064</t>
  </si>
  <si>
    <t>IN3120230179</t>
  </si>
  <si>
    <t>IN3120240079</t>
  </si>
  <si>
    <t>IN2220210131</t>
  </si>
  <si>
    <t>IN1920200491</t>
  </si>
  <si>
    <t>IN3120200339</t>
  </si>
  <si>
    <t>IN1920200541</t>
  </si>
  <si>
    <t>IN1920200020</t>
  </si>
  <si>
    <t>IN1020220126</t>
  </si>
  <si>
    <t>IN2920230256</t>
  </si>
  <si>
    <t>IN2220220221</t>
  </si>
  <si>
    <t>IN3120230096</t>
  </si>
  <si>
    <t>IN1020190519</t>
  </si>
  <si>
    <t>IN2920210415</t>
  </si>
  <si>
    <t>IN1920200459</t>
  </si>
  <si>
    <t>IN2920210308</t>
  </si>
  <si>
    <t>HLEL02</t>
  </si>
  <si>
    <t>Hindustan Unilever Limited</t>
  </si>
  <si>
    <t>INE030A01027</t>
  </si>
  <si>
    <t>MUND02</t>
  </si>
  <si>
    <t>Adani Ports and Special Economic Zone Limited</t>
  </si>
  <si>
    <t>INE742F01042</t>
  </si>
  <si>
    <t>ASPA02</t>
  </si>
  <si>
    <t>Asian Paints Limited</t>
  </si>
  <si>
    <t>INE021A01026</t>
  </si>
  <si>
    <t>BALN01</t>
  </si>
  <si>
    <t>Bajaj Auto Limited</t>
  </si>
  <si>
    <t>INE917I01010</t>
  </si>
  <si>
    <t>NEST02</t>
  </si>
  <si>
    <t>Nestle India Limited</t>
  </si>
  <si>
    <t>INE239A01024</t>
  </si>
  <si>
    <t>ADAP02</t>
  </si>
  <si>
    <t>Adani Power Limited</t>
  </si>
  <si>
    <t>INE814H01029</t>
  </si>
  <si>
    <t>INAV01</t>
  </si>
  <si>
    <t>InterGlobe Aviation Limited</t>
  </si>
  <si>
    <t>INE646L01027</t>
  </si>
  <si>
    <t>TEMA02</t>
  </si>
  <si>
    <t>Tech Mahindra Limited</t>
  </si>
  <si>
    <t>INE669C01036</t>
  </si>
  <si>
    <t>LAKM02</t>
  </si>
  <si>
    <t>Trent Limited</t>
  </si>
  <si>
    <t>INE849A01020</t>
  </si>
  <si>
    <t>ADAN02</t>
  </si>
  <si>
    <t>Adani Enterprises Limited</t>
  </si>
  <si>
    <t>INE423A01024</t>
  </si>
  <si>
    <t>Metals &amp; Minerals Trading</t>
  </si>
  <si>
    <t>APOL02</t>
  </si>
  <si>
    <t>Apollo Hospitals Enterprise Limited</t>
  </si>
  <si>
    <t>INE437A01024</t>
  </si>
  <si>
    <t>TELC03</t>
  </si>
  <si>
    <t>Tata Motors Passenger Vehicles Limited</t>
  </si>
  <si>
    <t>INE155A01022</t>
  </si>
  <si>
    <t>KCUL02</t>
  </si>
  <si>
    <t>Cummins India Limited</t>
  </si>
  <si>
    <t>INE298A01020</t>
  </si>
  <si>
    <t>TMLC01</t>
  </si>
  <si>
    <t>Tata Motors Ltd</t>
  </si>
  <si>
    <t>INE1TAE01010</t>
  </si>
  <si>
    <t>Agricultural, Commercial &amp; Construction Vehicles</t>
  </si>
  <si>
    <t>SAEL02</t>
  </si>
  <si>
    <t>TVS Motor Company Limited</t>
  </si>
  <si>
    <t>INE494B01023</t>
  </si>
  <si>
    <t>MAHE01</t>
  </si>
  <si>
    <t>Max Healthcare Institute Limited</t>
  </si>
  <si>
    <t>INE027H01010</t>
  </si>
  <si>
    <t>MOSU03</t>
  </si>
  <si>
    <t>Samvardhana Motherson International Limited</t>
  </si>
  <si>
    <t>INE775A01035</t>
  </si>
  <si>
    <t>HDLI01</t>
  </si>
  <si>
    <t>HDFC Life Insurance Company Limited</t>
  </si>
  <si>
    <t>INE795G01014</t>
  </si>
  <si>
    <t>CROM02</t>
  </si>
  <si>
    <t>CG Power and Industrial Solutions Limited</t>
  </si>
  <si>
    <t>INE067A01029</t>
  </si>
  <si>
    <t>PFCL01</t>
  </si>
  <si>
    <t>Power Finance Corporation Limited</t>
  </si>
  <si>
    <t>INE134E01011</t>
  </si>
  <si>
    <t>BRIT03</t>
  </si>
  <si>
    <t>Britannia Industries Limited</t>
  </si>
  <si>
    <t>INE216A01030</t>
  </si>
  <si>
    <t>BPCL01</t>
  </si>
  <si>
    <t>Bharat Petroleum Corporation Limited</t>
  </si>
  <si>
    <t>INE029A01011</t>
  </si>
  <si>
    <t>SESA02</t>
  </si>
  <si>
    <t>Vedanta Limited</t>
  </si>
  <si>
    <t>INE205A01025</t>
  </si>
  <si>
    <t>Diversified Metals</t>
  </si>
  <si>
    <t>AVSP01</t>
  </si>
  <si>
    <t>Avenue Supermarts Limited</t>
  </si>
  <si>
    <t>INE192R01011</t>
  </si>
  <si>
    <t>HDAM01</t>
  </si>
  <si>
    <t>HDFC Asset Management Company Limited</t>
  </si>
  <si>
    <t>INE127D01025</t>
  </si>
  <si>
    <t>ADTL01</t>
  </si>
  <si>
    <t>Adani Energy Solutions Limited</t>
  </si>
  <si>
    <t>INE931S01010</t>
  </si>
  <si>
    <t>IOIC01</t>
  </si>
  <si>
    <t>Indian Oil Corporation Limited</t>
  </si>
  <si>
    <t>INE242A01010</t>
  </si>
  <si>
    <t>AGEL01</t>
  </si>
  <si>
    <t>Adani Green Energy Limited</t>
  </si>
  <si>
    <t>INE364U01010</t>
  </si>
  <si>
    <t>TOPH02</t>
  </si>
  <si>
    <t>Torrent Pharmaceuticals Limited</t>
  </si>
  <si>
    <t>INE685A01028</t>
  </si>
  <si>
    <t>PIDI02</t>
  </si>
  <si>
    <t>Pidilite Industries Limited</t>
  </si>
  <si>
    <t>INE318A01026</t>
  </si>
  <si>
    <t>Chemicals &amp; Petrochemicals</t>
  </si>
  <si>
    <t>JSPL03</t>
  </si>
  <si>
    <t>Jindal Steel Limited</t>
  </si>
  <si>
    <t>INE749A01030</t>
  </si>
  <si>
    <t>SOEL02</t>
  </si>
  <si>
    <t>Solar Industries India Limited</t>
  </si>
  <si>
    <t>INE343H01029</t>
  </si>
  <si>
    <t>GAIL01</t>
  </si>
  <si>
    <t>GAIL (India) Limited</t>
  </si>
  <si>
    <t>INE129A01019</t>
  </si>
  <si>
    <t>GCPL02</t>
  </si>
  <si>
    <t>Godrej Consumer Products Limited</t>
  </si>
  <si>
    <t>INE102D01028</t>
  </si>
  <si>
    <t>ASEA02</t>
  </si>
  <si>
    <t>ABB India Limited</t>
  </si>
  <si>
    <t>INE117A01022</t>
  </si>
  <si>
    <t>LTIL01</t>
  </si>
  <si>
    <t>LTM Limited</t>
  </si>
  <si>
    <t>INE214T01019</t>
  </si>
  <si>
    <t>MCSP02</t>
  </si>
  <si>
    <t>United Spirits Limited</t>
  </si>
  <si>
    <t>INE854D01024</t>
  </si>
  <si>
    <t>MUFL01</t>
  </si>
  <si>
    <t>Muthoot Finance Limited</t>
  </si>
  <si>
    <t>INE414G01012</t>
  </si>
  <si>
    <t>SENE01</t>
  </si>
  <si>
    <t>Siemens Energy India Limited</t>
  </si>
  <si>
    <t>INE1NPP01017</t>
  </si>
  <si>
    <t>SIEM02</t>
  </si>
  <si>
    <t>Siemens Limited</t>
  </si>
  <si>
    <t>INE003A01024</t>
  </si>
  <si>
    <t>SHCE01</t>
  </si>
  <si>
    <t>Shree Cement Limited</t>
  </si>
  <si>
    <t>INE070A01015</t>
  </si>
  <si>
    <t>UNBI01</t>
  </si>
  <si>
    <t>Union Bank of India</t>
  </si>
  <si>
    <t>INE692A01016</t>
  </si>
  <si>
    <t>MOTI02</t>
  </si>
  <si>
    <t>Bosch Limited</t>
  </si>
  <si>
    <t>INE323A01026</t>
  </si>
  <si>
    <t>HZIN02</t>
  </si>
  <si>
    <t>Hindustan Zinc Limited</t>
  </si>
  <si>
    <t>INE267A01025</t>
  </si>
  <si>
    <t>HYUN01</t>
  </si>
  <si>
    <t>Hyundai Motor India Ltd</t>
  </si>
  <si>
    <t>INE0V6F01027</t>
  </si>
  <si>
    <t>ORIC01</t>
  </si>
  <si>
    <t>Orient Cement Limited</t>
  </si>
  <si>
    <t>INE876N01018</t>
  </si>
  <si>
    <t>IRLY01</t>
  </si>
  <si>
    <t>Indian Railway Finance Corporation Limited</t>
  </si>
  <si>
    <t>INE053F01010</t>
  </si>
  <si>
    <t>MAZG02</t>
  </si>
  <si>
    <t>Mazagon Dock Shipbuilders Limited</t>
  </si>
  <si>
    <t>INE249Z01020</t>
  </si>
  <si>
    <t>Industrial Manufacturing</t>
  </si>
  <si>
    <t>TCAL01</t>
  </si>
  <si>
    <t>Tata Capital Limited</t>
  </si>
  <si>
    <t>INE976I01016</t>
  </si>
  <si>
    <t>VISL01</t>
  </si>
  <si>
    <t>Vedanta Iron And Steel Limited **</t>
  </si>
  <si>
    <t>INE1CLE01013</t>
  </si>
  <si>
    <t>TASP01</t>
  </si>
  <si>
    <t>Talwandi Sabo Power Limited **</t>
  </si>
  <si>
    <t>INE694L01019</t>
  </si>
  <si>
    <t>VAML01</t>
  </si>
  <si>
    <t>Vedanta Aluminium Metal Limited **</t>
  </si>
  <si>
    <t>INE1CDF01017</t>
  </si>
  <si>
    <t>VEDA03</t>
  </si>
  <si>
    <t>Malco Energy Limited **</t>
  </si>
  <si>
    <t>INE704J01044</t>
  </si>
  <si>
    <t>NIFTYFJUN26</t>
  </si>
  <si>
    <t>NIFTY June 2026 Future</t>
  </si>
  <si>
    <t>NIFNXJUN26</t>
  </si>
  <si>
    <t>Nifty Next 50 June 2026 Future</t>
  </si>
  <si>
    <t>Special Situation</t>
  </si>
  <si>
    <t>Parag Parikh Flexi Cap Fund (An open-ended dynamic equity scheme investing across large cap, mid-cap, small-cap stocks)</t>
  </si>
  <si>
    <t>Parag Parikh Large Cap Fund (An open ended equity scheme predominantly investing in large cap stocks)</t>
  </si>
  <si>
    <t>Parag Parikh Dynamic Asset Allocation Fund  (An open ended dynamic asset allocation fund )</t>
  </si>
  <si>
    <t>Parag Parikh Arbitrage Fund  ( An open ended scheme investing in arbitrage opportunities )</t>
  </si>
  <si>
    <t>Parag Parikh Conservative Hybrid Fund (An open-ended hybrid scheme investing predominantly in debt instruments)</t>
  </si>
  <si>
    <t>Parag Parikh ELSS Tax Saver Fund (An open ended equity linked saving scheme with a statutory lock in of 3 years and tax benefit)</t>
  </si>
  <si>
    <t>Parag Parikh Liquid Fund (An Open Ended Liquid Scheme. A Relatively Low Interest Rate Risk and Relatively low Credit Risk)</t>
  </si>
  <si>
    <t>Computer Software: Programming, Data Processing ##</t>
  </si>
  <si>
    <t>Catalog/Specialty Distribution ##</t>
  </si>
  <si>
    <t>Computer Software: Prepackaged Software ##</t>
  </si>
  <si>
    <t>Kotak Mahindra Bank Limited (24/09/2026)</t>
  </si>
  <si>
    <t>Canara Bank (12/06/2026)</t>
  </si>
  <si>
    <t>HDFC Bank Limited (10/09/2026)</t>
  </si>
  <si>
    <t>National Bank For Agriculture and Rural Development (18/09/2026)</t>
  </si>
  <si>
    <t>Kotak Mahindra Bank Limited (18/12/2026)</t>
  </si>
  <si>
    <t>HDFC Bank Limited (24/06/2026)</t>
  </si>
  <si>
    <t>Canara Bank (11/11/2026)</t>
  </si>
  <si>
    <t>Bank of Baroda (23/07/2026)</t>
  </si>
  <si>
    <t>Indian Bank (28/07/2026)</t>
  </si>
  <si>
    <t>Small Industries Dev Bank of India (24/09/2026)</t>
  </si>
  <si>
    <t>Small Industries Dev Bank of India (13/10/2026)</t>
  </si>
  <si>
    <t>Indian Bank (22/01/2027)</t>
  </si>
  <si>
    <t>Indian Bank (12/06/2026)</t>
  </si>
  <si>
    <t>Bank of Baroda (16/10/2026)</t>
  </si>
  <si>
    <t>National Bank For Agriculture and Rural Development (19/01/2027)</t>
  </si>
  <si>
    <t>National Bank For Agriculture and Rural Development (14/01/2027)</t>
  </si>
  <si>
    <t>HDFC Bank Limited (12/06/2026)</t>
  </si>
  <si>
    <t>Punjab National Bank (15/12/2026)</t>
  </si>
  <si>
    <t>Bank of Baroda (15/12/2026)</t>
  </si>
  <si>
    <t>Kotak Mahindra Bank Limited (08/01/2027)</t>
  </si>
  <si>
    <t>ICICI Bank Limited (27/01/2027)</t>
  </si>
  <si>
    <t>Axis Bank Limited (25/06/2026)</t>
  </si>
  <si>
    <t>Small Industries Dev Bank of India (16/12/2026)</t>
  </si>
  <si>
    <t>Indian Bank (03/06/2026)</t>
  </si>
  <si>
    <t>Indian Bank (05/06/2026)</t>
  </si>
  <si>
    <t>Small Industries Dev Bank of India (09/07/2026)</t>
  </si>
  <si>
    <t>National Bank For Agriculture and Rural Development (22/01/2027)</t>
  </si>
  <si>
    <t>National Bank For Agriculture and Rural Development (28/01/2027)</t>
  </si>
  <si>
    <t>Axis Bank Limited (11/06/2026)</t>
  </si>
  <si>
    <t>Bank of Baroda (16/09/2026)</t>
  </si>
  <si>
    <t>Axis Bank Limited (10/08/2026)</t>
  </si>
  <si>
    <t>Small Industries Dev Bank of India (10/11/2026)</t>
  </si>
  <si>
    <t>HDFC Bank Limited (22/01/2027)</t>
  </si>
  <si>
    <t>Bank of Baroda (04/06/2026)</t>
  </si>
  <si>
    <t>Indian Bank (11/06/2026)</t>
  </si>
  <si>
    <t>Punjab National Bank (23/06/2026)</t>
  </si>
  <si>
    <t>HDFC Bank Limited (24/08/2026)</t>
  </si>
  <si>
    <t>Indian Bank (19/06/2026)</t>
  </si>
  <si>
    <t>Union Bank of India (19/06/2026)</t>
  </si>
  <si>
    <t>Axis Bank Limited (24/06/2026)</t>
  </si>
  <si>
    <t>Union Bank of India (23/06/2026)</t>
  </si>
  <si>
    <t>Indian Bank (16/07/2026)</t>
  </si>
  <si>
    <t>Union Bank of India (23/07/2026)</t>
  </si>
  <si>
    <t>Axis Bank Limited (18/08/2026)</t>
  </si>
  <si>
    <t>Union Bank of India (24/07/2026)</t>
  </si>
  <si>
    <t>Axis Bank Limited (12/06/2026)</t>
  </si>
  <si>
    <t>Canara Bank (08/01/2027)</t>
  </si>
  <si>
    <t>National Bank For Agriculture and Rural Development (27/01/2027)</t>
  </si>
  <si>
    <t>Small Industries Dev Bank of India (26/02/2027)</t>
  </si>
  <si>
    <t>National Bank For Agriculture and Rural Development (25/06/2026)</t>
  </si>
  <si>
    <t>Export Import Bank of India (21/08/2026)</t>
  </si>
  <si>
    <t>ICICI Securities Limited (15/06/2026)</t>
  </si>
  <si>
    <t>Kotak Securities Limited (04/06/2026)</t>
  </si>
  <si>
    <t>Bajaj Finance Limited (18/06/2026)</t>
  </si>
  <si>
    <t>Bajaj Finance Limited (19/06/2026)</t>
  </si>
  <si>
    <t>Small Industries Dev Bank of India (23/06/2026)</t>
  </si>
  <si>
    <t>National Bank For Agriculture and Rural Development (09/06/2026)</t>
  </si>
  <si>
    <t>National Bank For Financing Infrastructure And Development (04/08/2026)</t>
  </si>
  <si>
    <t>National Bank For Agriculture and Rural Development (17/06/2026)</t>
  </si>
  <si>
    <t>Kotak Securities Limited (21/08/2026)</t>
  </si>
  <si>
    <t>HDFC Securities Limited (25/08/2026)</t>
  </si>
  <si>
    <t>National Bank For Agriculture and Rural Development (15/06/2026)</t>
  </si>
  <si>
    <t>Tata Capital Limited (20/07/2026)</t>
  </si>
  <si>
    <t>7.4% National Hsg Bank Ltd NCD (16/07/2026)</t>
  </si>
  <si>
    <t>7.63% GOI (MD17/06/2059)-Strips (C)-(MD17/06/2026)</t>
  </si>
  <si>
    <t>6.80% GOI (MD15/12/2060)-Strips (C)-(MD15/06/2026)</t>
  </si>
  <si>
    <t>7.08% Uttar Pradesh SDL (MD 17/02/2031)</t>
  </si>
  <si>
    <t>7.08% Karnataka SDL (MD 12/08/2031)</t>
  </si>
  <si>
    <t>7.72% Maharashtra SDL (MD 01/03/2031)</t>
  </si>
  <si>
    <t>7.38% Karnataka SDL (MD 04/09/2034)</t>
  </si>
  <si>
    <t>7.82% Tamilnadu SDL (MD 27/10/2032)</t>
  </si>
  <si>
    <t>7.93% Uttar Pradesh SDL (MD 24/03/2030)</t>
  </si>
  <si>
    <t>7.76% Maharashtra SDL (MD 04/10/2030)</t>
  </si>
  <si>
    <t>7.49% SIDBI NCD Ser VIII (MD 11/06/2029)</t>
  </si>
  <si>
    <t>7.55% Gujarat SDL (MD 28/12/2030)</t>
  </si>
  <si>
    <t>6.78% Maharashtra SDL (MD 25/05/2031)</t>
  </si>
  <si>
    <t>7.61% Gujarat SDL (MD 03/08/2032)</t>
  </si>
  <si>
    <t>7.33% Maharashtra SDL (MD 31/05/2031)</t>
  </si>
  <si>
    <t>7.39% Tamilnadu SDL (MD 12/06/2032)</t>
  </si>
  <si>
    <t>7.40 % NABARD NCD Sr 25D (MD 29/04/2030)</t>
  </si>
  <si>
    <t>7.36% Karnataka SDL (MD 13/03/2034)</t>
  </si>
  <si>
    <t>7.01% Gujarat SDL (MD 03/09/2031)</t>
  </si>
  <si>
    <t>7.12% Tamilnadu SDL (MD 18/02/2032)</t>
  </si>
  <si>
    <t>7.14% Madhya Pradesh SDL (MD 19/03/2032)</t>
  </si>
  <si>
    <t>7.64% Maharashtra SDL (MD 28/09/2032)</t>
  </si>
  <si>
    <t>7.17% Uttar Pradesh SDL (MD 10/03/2031)</t>
  </si>
  <si>
    <t>7.7% Karnataka SDL (MD 08/11/2033)</t>
  </si>
  <si>
    <t>7.73% Maharashtra SDL (MD 29/03/2032)</t>
  </si>
  <si>
    <t>7.39% Maharashtra SDL (MD 03/07/2030)</t>
  </si>
  <si>
    <t>7.6% Karnataka SDL (MD 04/01/2033)</t>
  </si>
  <si>
    <t>6.83% Maharashtra SDL (MD 25/05/2032)</t>
  </si>
  <si>
    <t>7.79% Tamilnadu SDL (MD 04/10/2032)</t>
  </si>
  <si>
    <t>7.72% Maharashtra SDL (MD 23/03/2032)</t>
  </si>
  <si>
    <t>7.02% GOI (MD 18/06/2031)</t>
  </si>
  <si>
    <t>7.75% Uttarpradesh SDL (MD 29/11/2033)</t>
  </si>
  <si>
    <t>7.55% Gujarat SDL (MD 20/12/2031)</t>
  </si>
  <si>
    <t>7.5% Tamilnadu SDL (MD 24/04/2031)</t>
  </si>
  <si>
    <t>8.12% Bajaj Fin Ltd NCD SR289 OPTIII (MD 10/09/27)</t>
  </si>
  <si>
    <t>7.75% LIC Housing Fin Ltd NCD Tr444 (MD23/08/29)</t>
  </si>
  <si>
    <t>7.39% SIDBI NCD Ser IX (MD 21/03/2030)</t>
  </si>
  <si>
    <t>7.27% Tamilnadu SDL (MD 31/07/2032)</t>
  </si>
  <si>
    <t>7.60% Bajaj Fin Ltd NCD Opt 1 (MD 11/02/2030)</t>
  </si>
  <si>
    <t>7.03%National Bk Fin Infra tranch I NCD (MD8/4/30)</t>
  </si>
  <si>
    <t>7.07% LIC Hsg Fin Tr 455 NCD (MD 29/04/2030)</t>
  </si>
  <si>
    <t>6.86% National Bk Fin Infra TR I (MD 13/11/2030)</t>
  </si>
  <si>
    <t>6.89% Karnataka SDL (MD 15/12/2033)</t>
  </si>
  <si>
    <t>8.68% Andhra Pradesh SDL (MD 24/10/2030)</t>
  </si>
  <si>
    <t>6.97% Tamilnadu SDL (MD 28/07/2031)</t>
  </si>
  <si>
    <t>8.48% Kerala SDL (MD 08/08/2030)</t>
  </si>
  <si>
    <t>7.7% Maharashtra SDL (MD 08/03/2031)</t>
  </si>
  <si>
    <t>7.07% IndiGrid Inf NCD SR AF (20/06/2030)</t>
  </si>
  <si>
    <t>7.05% Madhya Pradesh SDL (MD 26/03/2032)</t>
  </si>
  <si>
    <t>6.75% Karnataka SDL (MD 14/10/2033)</t>
  </si>
  <si>
    <t>8.43% Andhra Pradesh SDL (MD 05/12/2030)</t>
  </si>
  <si>
    <t>7.84% Rajasthan SDL (MD 27/10/2032)</t>
  </si>
  <si>
    <t>7.69% Maharashtra SDL (MD 15/03/2031)</t>
  </si>
  <si>
    <t>7.83% Rajasthan SDL (MD 22/06/2032)</t>
  </si>
  <si>
    <t>7.78% Rajasthan SDL (MD 29/03/2033)</t>
  </si>
  <si>
    <t>7.65% Tamilnadu SDL (MD 18/10/2033)</t>
  </si>
  <si>
    <t>7.41% Andhra Pradesh SDL (MD 26/04/2030)</t>
  </si>
  <si>
    <t>7.34% Maharashtra SDL (MD 14/06/2031)</t>
  </si>
  <si>
    <t>7.2% Tamilnadu SDL (MD 27/11/2031)</t>
  </si>
  <si>
    <t>7.05% Rajasthan SDL (MD 17/02/2031)</t>
  </si>
  <si>
    <t>7.12% Gujarat SDL (MD 02/03/2032)</t>
  </si>
  <si>
    <t>7.1% Maharashtra SDL (MD 30/09/2032)</t>
  </si>
  <si>
    <t>7.1% Tamilnadu SDL (MD 27/11/2032)</t>
  </si>
  <si>
    <t>7.05% Maharashtra SDL (MD 07/10/2032)</t>
  </si>
  <si>
    <t>7.03% Karnataka SDL (MD 26/09/2033)</t>
  </si>
  <si>
    <t>6.88% Karnataka SDL (MD 08/12/2032)</t>
  </si>
  <si>
    <t>7.15% Karnataka SDL (MD 28/07/2031)</t>
  </si>
  <si>
    <t>8.22% Karnataka SDL (MD 30/01/2031)</t>
  </si>
  <si>
    <t>8.61% Punjab SDL (MD 14/11/2028)</t>
  </si>
  <si>
    <t>8.5% Andhra Pradesh SDL (MD 28/03/2029)</t>
  </si>
  <si>
    <t>7.68% Karnataka SDL (MD 16/11/2031)</t>
  </si>
  <si>
    <t>7.74% Maharashtra SDL (MD 01/03/2033)</t>
  </si>
  <si>
    <t>7.7% Rajasthan SDL (MD 18/05/2032)</t>
  </si>
  <si>
    <t>7.87% IndiGRID Infra Trust Ser Y (MD 24/02/2027)</t>
  </si>
  <si>
    <t>7.7% IndiGRID Infra Trust Ser 3 (MD 06/05/2028)</t>
  </si>
  <si>
    <t>7.35% Maharashtra SDL (MD 14/06/2032)</t>
  </si>
  <si>
    <t>7.32% Maharashtra SDL (MD 31/05/2032)</t>
  </si>
  <si>
    <t>7.33% Tamilnadu SDL (MD 24/07/2032)</t>
  </si>
  <si>
    <t>7.39% Tamilnadu SDL (MD 10/05/2033)</t>
  </si>
  <si>
    <t>7.22% Karnataka SDL (MD 05/09/2032)</t>
  </si>
  <si>
    <t>7.21% Tamilnadu SDL (MD 05/09/2032)</t>
  </si>
  <si>
    <t>6.98% Tamilnadu SDL (MD 14/07/2031)</t>
  </si>
  <si>
    <t>6.97% Tamilnadu SDL (MD 18/08/2031)</t>
  </si>
  <si>
    <t>6.97% Tamilnadu SDL (MD 13/10/2031)</t>
  </si>
  <si>
    <t>6.8% Maharashtra SDL (MD 16/06/2031)</t>
  </si>
  <si>
    <t>6.83% Karnataka SDL (MD 15/12/2031)</t>
  </si>
  <si>
    <t>6.33% Tamilnadu SDL (MD 22/07/2030)</t>
  </si>
  <si>
    <t>6.95% Tamilnadu SDL (MD 17/02/2031)</t>
  </si>
  <si>
    <t>7.81% Gujarat SDL (MD 12/10/2032)</t>
  </si>
  <si>
    <t>7.42% SIDBI NCD Sr VII (MD 12/03/2029)</t>
  </si>
  <si>
    <t>7.57% LIC Hsg Fin NCD Tr 447 Op I (MD 18/10/2029)</t>
  </si>
  <si>
    <t>6.77% Maharashtra SDL (MD 25/02/2030)</t>
  </si>
  <si>
    <t>7.02% Karnataka SDL (MD 29/12/2031)</t>
  </si>
  <si>
    <t>7.68% Tamilnadu SDL (MD 25/10/2030)</t>
  </si>
  <si>
    <t>7.79% Rajasthan SDL (MD 04/10/2032)</t>
  </si>
  <si>
    <t>7.6% Tamilnadu SDL (MD 31/01/2031)</t>
  </si>
  <si>
    <t>7.7% Maharashtra SDL (MD 25/05/2032)</t>
  </si>
  <si>
    <t>7.39% Tamilnadu SDL (MD 26/07/2033)</t>
  </si>
  <si>
    <t>7.38% Tamilnadu SDL (MD 29/05/2033)</t>
  </si>
  <si>
    <t>6.83% Maharashtra SDL (MD 23/06/2031)</t>
  </si>
  <si>
    <t>6.52% Karnataka SDL (MD 16/12/2030)</t>
  </si>
  <si>
    <t>6.53% Tamilnadu SDL (MD 06/01/2031)</t>
  </si>
  <si>
    <t>6.62% Karnataka SDL (MD 30/12/2032)</t>
  </si>
  <si>
    <t>7.93% Karnataka SDL (MD 08/04/2031)</t>
  </si>
  <si>
    <t>7.67% Andhra Pradesh SDL (MD 25/05/2031)</t>
  </si>
  <si>
    <t>7.73% Rajasthan SDL (MD 01/11/2033)</t>
  </si>
  <si>
    <t>7.66% Maharashtra SDL (MD 15/03/2033)</t>
  </si>
  <si>
    <t>7.39% Tamilnadu SDL (MD 21/06/2033)</t>
  </si>
  <si>
    <t>7.15% Andhra Pradesh SDL (MD 04/03/2031)</t>
  </si>
  <si>
    <t>7.03% Rajasthan SDL (MD 29/12/2031)</t>
  </si>
  <si>
    <t>6.53% Karnataka SDL (MD 02/12/2030)</t>
  </si>
  <si>
    <t>6.94% Rajasthan SDL (MD 29/09/2033)</t>
  </si>
  <si>
    <t>Corporate Debt Market Development Fund - Class A2 Units</t>
  </si>
  <si>
    <t>Long / (Short)</t>
  </si>
  <si>
    <t>Market value 
(Rs. in Lakhs)</t>
  </si>
  <si>
    <t>% to AUM</t>
  </si>
  <si>
    <t>Notes &amp; Symbols</t>
  </si>
  <si>
    <t>(Short)</t>
  </si>
  <si>
    <t>Long</t>
  </si>
  <si>
    <t>$0.00%</t>
  </si>
  <si>
    <t>IND A1+</t>
  </si>
  <si>
    <t>Axis Bank Limited (11/08/2026) #</t>
  </si>
  <si>
    <t>Union Bank of India (25/06/2026) #</t>
  </si>
  <si>
    <t>Canara Bank (18/12/2026) #</t>
  </si>
  <si>
    <t>Union Bank of India (12/06/2026) #</t>
  </si>
  <si>
    <t>Indian Bank (30/10/2026) #</t>
  </si>
  <si>
    <t>Punjab National Bank (05/02/2027) #</t>
  </si>
  <si>
    <t>Bank of Baroda (25/11/2026) #</t>
  </si>
  <si>
    <t>Canara Bank (15/06/2026) #</t>
  </si>
  <si>
    <t>HDFC Bank Limited (21/09/2026) #</t>
  </si>
  <si>
    <t>HDFC Bank Limited (13/11/2026) #</t>
  </si>
  <si>
    <t>Axis Bank Limited (27/11/2026) #</t>
  </si>
  <si>
    <t>Small Industries Dev Bank of India (05/06/2026) #</t>
  </si>
  <si>
    <t>ICICI Securities Limited (04/06/2026) #</t>
  </si>
  <si>
    <t>Punjab National Bank (11/06/2026) #</t>
  </si>
  <si>
    <t>Canara Bank (14/08/2026) #</t>
  </si>
  <si>
    <t>Bank of Baroda (17/06/2026) #</t>
  </si>
  <si>
    <t>Union Bank of India (01/06/2026) #</t>
  </si>
  <si>
    <t>Bank of Baroda (17/08/2026) #</t>
  </si>
  <si>
    <t>7.64% NABARD Sr 25B NCD (MD 06/12/2029) #</t>
  </si>
  <si>
    <t>7.3763% Bajaj Fina NCD (MD 26/06/2028) #</t>
  </si>
  <si>
    <t>7.38% Bajaj Finance Ltd NCD Opt II (MD 28/06/2030) #</t>
  </si>
  <si>
    <t>Indian Bank (12/01/2027) #</t>
  </si>
  <si>
    <t>HDFC Bank Limited (11/09/2026) #</t>
  </si>
  <si>
    <t># Traded</t>
  </si>
  <si>
    <t xml:space="preserve">$  Less Than 0.01% of Net Asset Value </t>
  </si>
  <si>
    <t>~ Yield to Maturity (YTM) as on May 31, 2026</t>
  </si>
  <si>
    <t>^ Pursuant to AMFI circular no. 135/BP/91/2020-21, Yield to Call (YTC) for AT-1 bonds and Tier-2 bonds as on May 31, 2026</t>
  </si>
  <si>
    <t>**Awaiting Listing</t>
  </si>
  <si>
    <t>Notes &amp; Symbols :-</t>
  </si>
  <si>
    <t>^ The Name of the Industry is in accordance with Industry Classification as recommended by AMFI.</t>
  </si>
  <si>
    <t>Notes:</t>
  </si>
  <si>
    <t>1.  Total value provided for securities classified as below investment grade or default and its percentage to NAV - NIL</t>
  </si>
  <si>
    <t>Name of security</t>
  </si>
  <si>
    <t>ISIN Code</t>
  </si>
  <si>
    <t>Net receivable/ market value</t>
  </si>
  <si>
    <t>Total amount due (including principal and interest)</t>
  </si>
  <si>
    <t>(Rs. in Lakhs)</t>
  </si>
  <si>
    <t>(as % to NAV)</t>
  </si>
  <si>
    <t>2.   Total value and percentage of Illiquid Equity Shares: Nil</t>
  </si>
  <si>
    <t>3.   Plan wise per unit Net Asset Value are as follows:</t>
  </si>
  <si>
    <t>Plan / Option</t>
  </si>
  <si>
    <t>Parag Parikh Flexi Cap Fund- Direct Plan Growth</t>
  </si>
  <si>
    <t>Parag Parikh Flexi Cap Fund- Regular Plan Growth</t>
  </si>
  <si>
    <t>Parag Parikh Flexi Cap Fund - Direct Plan - IDCW</t>
  </si>
  <si>
    <t>Parag Parikh Flexi Cap Fund - Regular Plan - IDCW</t>
  </si>
  <si>
    <t>5.   Total Bonus declared during the period ended May 2026  - Nil</t>
  </si>
  <si>
    <t xml:space="preserve">       (Gross exposure means sum of all long and short positions in derivatives)</t>
  </si>
  <si>
    <t>7.    Total investment in Foreign Securities / ADRs / GDRs as on 31 May 2026: Rs. 170703872991.75</t>
  </si>
  <si>
    <t>8.    Total Commission paid in the month of May 2026: Rs.195655316.44</t>
  </si>
  <si>
    <t>11.  Portfolio Turnover Ratio (Excluding Equity Arbitrage): Nil</t>
  </si>
  <si>
    <t>12.  Repo transactions in corporate debt securities during the period ending May 2026 is Nil.</t>
  </si>
  <si>
    <t>13.  Deviation from the valuation prices given by valuation agencies: Nil</t>
  </si>
  <si>
    <t>14.  Disclosure for investments in derivative instruments</t>
  </si>
  <si>
    <t>Underlying</t>
  </si>
  <si>
    <t>Series</t>
  </si>
  <si>
    <t>Long / Short</t>
  </si>
  <si>
    <t>Futures Price when purchased 
( Rs. Per unit)</t>
  </si>
  <si>
    <t>Current price of the contract
( Rs. Per unit)</t>
  </si>
  <si>
    <t>Margin maintained in Rs. Lakhs</t>
  </si>
  <si>
    <t>JUN26</t>
  </si>
  <si>
    <t>Short</t>
  </si>
  <si>
    <t>Total %age of existing assets hedged through futures: (0.74%)</t>
  </si>
  <si>
    <t xml:space="preserve">For the period 01-May-2026 to 31-May-2026, the following details specified for hedging transactions through futures which have been squared off/expired : </t>
  </si>
  <si>
    <t>Total Number of contracts where futures were bought (opening balance)</t>
  </si>
  <si>
    <t>Total Number of contracts where futures were bought</t>
  </si>
  <si>
    <t>Total Number of contracts where futures were sold (opening balance)</t>
  </si>
  <si>
    <t>Total Number of contracts where futures were sold</t>
  </si>
  <si>
    <t>Gross Notional Value of contracts where futures were bought (opening balance) Rs.</t>
  </si>
  <si>
    <t>Gross Notional Value of contracts where futures were bought Rs.</t>
  </si>
  <si>
    <t>Gross Notional Value of contracts where futures were sold (opening balance) Rs.</t>
  </si>
  <si>
    <t>Gross Notional Value of contracts where futures were sold Rs.</t>
  </si>
  <si>
    <t>Net Profit/Loss value on all contracts combined Rs.</t>
  </si>
  <si>
    <t>Exposure created due to over hedging through futures (quantity of hedging position exceeding the quantity of existing position being hedged) is Nil.</t>
  </si>
  <si>
    <t>B. Other than Hedging Positions through Futures as on 31-May-2026 : Nil</t>
  </si>
  <si>
    <t>Option Price when purchased 
( Rs. Per unit)</t>
  </si>
  <si>
    <t xml:space="preserve">For the period 01-May-2026 to 31-May-2026, the following details specified for Other than hedging transactions through futures which have been squared off/expired :Nil </t>
  </si>
  <si>
    <t>C. Hedging Position through Put Option as on 31-May-2026 : Nil</t>
  </si>
  <si>
    <t xml:space="preserve">D. Other than Hedging Positions through Options as on 31-May-2026 :Nil </t>
  </si>
  <si>
    <t>Total exposure through options as a % of net assets : 0.00%</t>
  </si>
  <si>
    <t xml:space="preserve">For the period 01-May-2026 to 31-May-2026, the following details specified for non-hedging transactions through options which have already been exercised/expired : </t>
  </si>
  <si>
    <t>Total Number of contracts entered into</t>
  </si>
  <si>
    <t>Gross Notional Value of contracts entered into Rs.</t>
  </si>
  <si>
    <t>Net Profit/Loss value on all contracts (treat premium paid as loss) Rs.</t>
  </si>
  <si>
    <t>E. Hedging Positions through swaps as on 31-May-2026: Nil</t>
  </si>
  <si>
    <t>2.   Plan wise per unit Net Asset Value are as follows: (Rs.)</t>
  </si>
  <si>
    <t>Options</t>
  </si>
  <si>
    <t>Direct Plan</t>
  </si>
  <si>
    <t>Parag Parikh Liquid Fund- Direct Plan Growth</t>
  </si>
  <si>
    <t>Parag Parikh Liquid Fund- Direct Plan- Daily Reinvestment of IDCW*</t>
  </si>
  <si>
    <t>Parag Parikh Liquid Fund- Direct Plan- Weekly Reinvestment of IDCW*</t>
  </si>
  <si>
    <t>Parag Parikh Liquid Fund- Direct Plan- Monthly IDCW*</t>
  </si>
  <si>
    <t>Regular Plan</t>
  </si>
  <si>
    <t>Parag Parikh Liquid Fund- Regular Plan Growth</t>
  </si>
  <si>
    <t>Parag Parikh Liquid Fund- Regular Plan- Daily Reinvestment of IDCW*</t>
  </si>
  <si>
    <t>Parag Parikh Liquid Fund- Regular Plan- Weekly Reinvestment of IDCW*</t>
  </si>
  <si>
    <t>Parag Parikh Liquid Fund- Regular Plan- Monthly IDCW*</t>
  </si>
  <si>
    <t>Record Date</t>
  </si>
  <si>
    <t>Daily IDCW* (Direct)</t>
  </si>
  <si>
    <t>May 2026</t>
  </si>
  <si>
    <t>Direct Plan- Daily Reinvestment of IDCW*</t>
  </si>
  <si>
    <t>Daily IDCW* (Regular)</t>
  </si>
  <si>
    <t>Regular Plan- Daily Reinvestment of IDCW*</t>
  </si>
  <si>
    <t>Weekly IDCW* (Direct)</t>
  </si>
  <si>
    <t>04/05/2026</t>
  </si>
  <si>
    <t>Direct Plan- Weekly Reinvestment of IDCW*</t>
  </si>
  <si>
    <t>11/05/2026</t>
  </si>
  <si>
    <t>18/05/2026</t>
  </si>
  <si>
    <t>25/05/2026</t>
  </si>
  <si>
    <t>Weekly IDCW* (Regular)</t>
  </si>
  <si>
    <t>Regular Plan- Weekly Reinvestment of IDCW*</t>
  </si>
  <si>
    <t>Monthly IDCW* (Direct)</t>
  </si>
  <si>
    <t>Direct Plan- Monthly IDCW*</t>
  </si>
  <si>
    <t>Monthly IDCW* (Regular)</t>
  </si>
  <si>
    <t>Regular Plan- Monthly IDCW*</t>
  </si>
  <si>
    <t>For more details on Dividend history visit our website on following path: https://amc.ppfas.com/schemes/parag-parikh-liquid-fund/dividend/</t>
  </si>
  <si>
    <t>Face Value per unit = Rs.1000/-</t>
  </si>
  <si>
    <t>4.   Total Bonus declared during the period ended  31 May 2026 - Nil</t>
  </si>
  <si>
    <t>5.    Total outstanding exposure in derivative instruments as on 31 May 2026 - Nil</t>
  </si>
  <si>
    <t>6.    Total investment in Foreign Securities / ADRs / GDRs as on 31 May 2026 - Nil</t>
  </si>
  <si>
    <t>7.    Details of transactions of Credit Default Swap for the month ended 31 May 2026 - Nil</t>
  </si>
  <si>
    <t>8.   Average Portfolio Maturity is 40 days</t>
  </si>
  <si>
    <t>10.  Portfolio Classification by Asset Class(%) :</t>
  </si>
  <si>
    <t xml:space="preserve">        T Bills</t>
  </si>
  <si>
    <t xml:space="preserve">        Goverment Securities</t>
  </si>
  <si>
    <t xml:space="preserve">        Commercial Papers (CP) / Certificate Of Deposit (CD)</t>
  </si>
  <si>
    <t xml:space="preserve">        Debt Securities</t>
  </si>
  <si>
    <t xml:space="preserve">        Cash,Cash Equivalents and Net Current Assets including TREPS, CDMDF</t>
  </si>
  <si>
    <t>11.  Portfolio Classification by Rating Class(%) :</t>
  </si>
  <si>
    <t xml:space="preserve">        Sovereign</t>
  </si>
  <si>
    <t xml:space="preserve">        CRISIL AAA</t>
  </si>
  <si>
    <t xml:space="preserve">        CRISIL A1+</t>
  </si>
  <si>
    <t xml:space="preserve">        Cash,Cash Equivalents and Net Current Assets including TREPS</t>
  </si>
  <si>
    <t>12.  Deviation from the valuation prices given by valuation agencies: NIL</t>
  </si>
  <si>
    <t>3.   Plan wise per unit Net Asset Value are as follows: (Rs.)</t>
  </si>
  <si>
    <t>Parag Parikh ELSS Tax Saver Fund-Direct Plan</t>
  </si>
  <si>
    <t>Parag Parikh ELSS Tax Saver Fund-Regular Plan</t>
  </si>
  <si>
    <t>5.   Total Bonus declared during the period ended  31 May 2026 - Nil</t>
  </si>
  <si>
    <t>6.    Total outstanding exposure in derivative instruments as on 31 May 2026 - Nil</t>
  </si>
  <si>
    <t>7.    Total investment in Foreign Securities / ADRs / GDRs as on 31 May 2026 - Nil</t>
  </si>
  <si>
    <t>8.    Total Commission paid in the month of May 2026: Rs.15792453.27</t>
  </si>
  <si>
    <t>11.  Repo transactions in corporate debt securities during the period ending  31 May 2026 - Nil</t>
  </si>
  <si>
    <t>Parag Parikh Conservative Hybrid Fund - Direct Plan - Growth</t>
  </si>
  <si>
    <t>Parag Parikh Conservative Hybrid Fund - Direct Plan - Monthly IDCW</t>
  </si>
  <si>
    <t>Parag Parikh Conservative Hybrid Fund - Regular Plan - Growth</t>
  </si>
  <si>
    <t>Parag Parikh Conservative Hybrid Fund - Regular Plan - Monthly IDCW</t>
  </si>
  <si>
    <t xml:space="preserve">        Equity &amp; Equity related</t>
  </si>
  <si>
    <t xml:space="preserve">        Others</t>
  </si>
  <si>
    <t>13.  Disclosure for investments in derivative instruments</t>
  </si>
  <si>
    <t>A. Hedging Positions through Futures as on 31 May 2026</t>
  </si>
  <si>
    <t>Margin maintained 
(Rs. In Lakhs)</t>
  </si>
  <si>
    <t>B. Other than Hedging Positions through Futures as on  31-May-2026 : Nil</t>
  </si>
  <si>
    <t xml:space="preserve">For the period 01-May-2026 to 31-May-2026, the following details specified for Other than hedging transactions through futures which have been squared off/expired : </t>
  </si>
  <si>
    <t>** Margin Shown collectively under Hedging position</t>
  </si>
  <si>
    <t>D. Other than Hedging Positions through Options as on 31-May-2026 :Nil</t>
  </si>
  <si>
    <t>For the period 01-May-2026 to 31-May-2026, the following details specified for non-hedging transactions through options which have already been exercised/expired :</t>
  </si>
  <si>
    <t>Parag Parikh Arbitrage Fund - Direct Plan Growth</t>
  </si>
  <si>
    <t>Parag Parikh Arbitrage Fund - Regular Plan Growth</t>
  </si>
  <si>
    <t>7.    Total investment in Foreign Securities / ADRs / GDRs as on 31 May 2026: Rs. Nil</t>
  </si>
  <si>
    <t>8.    Total Commission paid in the month of May 2026: Rs.1107376.46</t>
  </si>
  <si>
    <t>13.  Deviation from the valuation prices given by valuation agencies: NIL</t>
  </si>
  <si>
    <t>D. Other than Hedging Positions through Options as on 31-May-2026: Nil</t>
  </si>
  <si>
    <t>Total exposure through options as a % of net assets : Nil</t>
  </si>
  <si>
    <t>For the period 01-May-2026 to 31-May-2026, the following details specified for non-hedging transactions through options which have already been exercised/expired : Nil</t>
  </si>
  <si>
    <t>2.   Plan wise per unit Net Asset Value are as follows:</t>
  </si>
  <si>
    <t>Parag Parikh Dynamic Asset Allocation Fund - Direct Plan - Growth</t>
  </si>
  <si>
    <t>Parag Parikh Dynamic Asset Allocation Fund - Direct Plan - Monthly IDCW</t>
  </si>
  <si>
    <t>Parag Parikh Dynamic Asset Allocation Fund - Regular Plan - Growth</t>
  </si>
  <si>
    <t>Parag Parikh Dynamic Asset Allocation Fund - Regular Plan - Monthly IDCW</t>
  </si>
  <si>
    <t>4.   Total Bonus declared during the period ended May 2026  - Nil</t>
  </si>
  <si>
    <t>6.    Total investment in Foreign Securities / ADRs / GDRs as on 31 May 2026: Rs. Nil</t>
  </si>
  <si>
    <t>B. Other than Hedging Positions through Futures as on  31-May-2026 :  Nil</t>
  </si>
  <si>
    <t>Parag Parikh Large Cap Fund - Direct Plan Growth</t>
  </si>
  <si>
    <t>Parag Parikh Large Cap Fund - Direct Plan IDCW</t>
  </si>
  <si>
    <t>Parag Parikh Large Cap Fund - Regular Plan Growth</t>
  </si>
  <si>
    <t>Parag Parikh Large Cap Fund - Regular Plan IDCW</t>
  </si>
  <si>
    <t>A. Hedging Positions through Futures as on 31 May 2026 : Nil</t>
  </si>
  <si>
    <t>B. Other than Hedging Positions through Futures as on  31-May-2026 :</t>
  </si>
  <si>
    <t>Nifty Next 50</t>
  </si>
  <si>
    <t>NIFTY</t>
  </si>
  <si>
    <t>Total exposure through futures as  % of net assets : 0.58%</t>
  </si>
  <si>
    <t>6.    Total outstanding exposure in derivative instruments as on 31 May 2026: Rs. (10426002541.25)</t>
  </si>
  <si>
    <t xml:space="preserve">A. For the period 01-May-2026 to 31-May-2026, the following details specified for hedging transactions through futures which have been squared off/expired : </t>
  </si>
  <si>
    <t>5.    Total outstanding exposure in derivative instruments as on 31 May 2026: Rs.(269669902.5)</t>
  </si>
  <si>
    <t>6.    Total outstanding exposure in derivative instruments as on May 2026: Rs. (16988131174.75)</t>
  </si>
  <si>
    <t>5.    Total outstanding exposure in derivative instruments as on May 2026: Rs. (3438632458.75)</t>
  </si>
  <si>
    <t>Total exposure through futures as  % of net assets : (12.79%)</t>
  </si>
  <si>
    <t>For the period 01-May-2026 to 31-May-2026, the following details specified for hedging transactions through futures which have been squared off/expired : Nil</t>
  </si>
  <si>
    <t>Date</t>
  </si>
  <si>
    <t>Scheme</t>
  </si>
  <si>
    <t>Benchmark</t>
  </si>
  <si>
    <t>Index</t>
  </si>
  <si>
    <t>Value of Investment of Rs. 10,000/-</t>
  </si>
  <si>
    <t>PPFCF</t>
  </si>
  <si>
    <t>PPFCF (Direct Plan)</t>
  </si>
  <si>
    <t>Nifty 500 (TRI)</t>
  </si>
  <si>
    <t xml:space="preserve">Nifty 50 (TRI) </t>
  </si>
  <si>
    <t>Since Inception (24 May, 2013)</t>
  </si>
  <si>
    <t>May 30, 2025 to May 29, 2026 (Last 1 Year)</t>
  </si>
  <si>
    <t>May 31, 2023 to May 29, 2026 (Last 3 Years)</t>
  </si>
  <si>
    <t>May 31, 2021 to May 29, 2026 (Last 5 Years)</t>
  </si>
  <si>
    <t>May 31, 2016 to May 29, 2026 (Last 10 Years)</t>
  </si>
  <si>
    <t>SIP Investment Performance - Parag Parikh Flexi Cap Fund - Regular Plan</t>
  </si>
  <si>
    <t>Total Amount Invested</t>
  </si>
  <si>
    <t>Market value of Investment</t>
  </si>
  <si>
    <t>Returns (Annualised) (%)</t>
  </si>
  <si>
    <t>Nifty 500 (TRI) Returns (Annualised) (%)</t>
  </si>
  <si>
    <t>Nifty 50 (TRI) Returns (Annualised) (%)</t>
  </si>
  <si>
    <t>SIP Investment Performance - Parag Parikh Flexi Cap Fund - Direct Plan</t>
  </si>
  <si>
    <t>Quantitative indicators</t>
  </si>
  <si>
    <t>Standard Deviation</t>
  </si>
  <si>
    <t>Standard Deviation( Benchmark )</t>
  </si>
  <si>
    <t>Sharpe Ratio</t>
  </si>
  <si>
    <t>Beta</t>
  </si>
  <si>
    <t>Information Ratio</t>
  </si>
  <si>
    <t>Treynor Ratio</t>
  </si>
  <si>
    <t>VaR</t>
  </si>
  <si>
    <t>Risk free rate of return (FIMMDA MIBOR)</t>
  </si>
  <si>
    <t>Debt Quants as on  as on May 31, 2026</t>
  </si>
  <si>
    <t>Macaulay Duration (years)</t>
  </si>
  <si>
    <t>This Product is suitable for investors who are seeking*</t>
  </si>
  <si>
    <t xml:space="preserve">      -     To generate long-term capital growth from an actively managed portfolio primarily of Equity and Equity related Securities.</t>
  </si>
  <si>
    <t xml:space="preserve">      -     Scheme shall invest in Indian equities, foreign equities and related instruments and debt securities.</t>
  </si>
  <si>
    <t xml:space="preserve">      *   Investors should consult their financial advisers if in doubt about whether the product is suitable for them.</t>
  </si>
  <si>
    <t>Scheme's Riskometer</t>
  </si>
  <si>
    <t>AMFI Tier 1 Benchmark's Riskometer</t>
  </si>
  <si>
    <t>(Nifty 500 TRI)</t>
  </si>
  <si>
    <t>Lumpsum Investment Performance (Compounded annual returns)</t>
  </si>
  <si>
    <t>PPLF</t>
  </si>
  <si>
    <t>PPLF  (Direct Plan)</t>
  </si>
  <si>
    <t>CRISIL Liquid Debt A-I Index</t>
  </si>
  <si>
    <t>CRISIL 1 Year T-Bill Index</t>
  </si>
  <si>
    <t>Since Inception (11 May, 2018)</t>
  </si>
  <si>
    <t>May 24, 2026 to May 31, 2026 (Last 7 days)</t>
  </si>
  <si>
    <t>May 16, 2026 to May 31, 2026 (Last 15 Days)</t>
  </si>
  <si>
    <t>April 30, 2026 to May 31, 2026 (Last 1 Month)</t>
  </si>
  <si>
    <t>February 28, 2026 to May 31, 2026 (Last 3 Month)</t>
  </si>
  <si>
    <t>November 30, 2025 to May 31, 2026 (Last 6 Month)</t>
  </si>
  <si>
    <t>May 31, 2025 to May 31, 2026 (Last 1 Year)</t>
  </si>
  <si>
    <t>May 31, 2023 to May 31, 2026 (Last 3 Years)</t>
  </si>
  <si>
    <t>May 31, 2021 to May 31, 2026 (Last 5 Years)</t>
  </si>
  <si>
    <t>Avg maturity of the fund (days)</t>
  </si>
  <si>
    <t>Modified duration (years)</t>
  </si>
  <si>
    <t>YTM** ( Regular &amp; Direct )</t>
  </si>
  <si>
    <t>All the above debt quants calculated on amount invest in debt securities (including accured interest), deployment of funds in TREPS &amp; Reverse Repo and net receivables/payable.</t>
  </si>
  <si>
    <t>All the above debt quants ratios are computed excluding investment in CDMDF units</t>
  </si>
  <si>
    <t>**YTM is calculated on the basis of annualised yield for all securities.</t>
  </si>
  <si>
    <r>
      <t xml:space="preserve">                         </t>
    </r>
    <r>
      <rPr>
        <b/>
        <sz val="9"/>
        <color indexed="8"/>
        <rFont val="Arial"/>
        <family val="2"/>
      </rPr>
      <t>Potential Risk Class</t>
    </r>
  </si>
  <si>
    <t xml:space="preserve">   Credit Risk →</t>
  </si>
  <si>
    <t>Relatively Low (Class A)</t>
  </si>
  <si>
    <t>Moderate (Class B)</t>
  </si>
  <si>
    <t>Relatively High (Class C)</t>
  </si>
  <si>
    <t>Interest Rate Risk ↓</t>
  </si>
  <si>
    <t>Relatively Low (Class I)</t>
  </si>
  <si>
    <t>A-I</t>
  </si>
  <si>
    <t>Moderate (Class II)</t>
  </si>
  <si>
    <t>Relatively High (Class III)</t>
  </si>
  <si>
    <t>A-I – A scheme with relatively low interest rate risk and relatively low credit risk</t>
  </si>
  <si>
    <t xml:space="preserve">      -    Income over the short term</t>
  </si>
  <si>
    <t xml:space="preserve">      -    Investments in Debt/money market instruments</t>
  </si>
  <si>
    <t>( CRISIL Liquid Debt A-1 Index )</t>
  </si>
  <si>
    <t>PPTSF</t>
  </si>
  <si>
    <t>PPTSF (Direct Plan)</t>
  </si>
  <si>
    <t>Since Inception (24 July, 2019)</t>
  </si>
  <si>
    <t>SIP Investment Performance - Parag Parikh ELSS Tax Saver Fund - Regular Plan - Growth</t>
  </si>
  <si>
    <t>SIP Investment Performance - Parag Parikh ELSS Tax Saver Fund - Direct Plan - Growth</t>
  </si>
  <si>
    <t xml:space="preserve">      -    Long term capital appreciation</t>
  </si>
  <si>
    <t xml:space="preserve">      -    Investment predominantly in equity and equity related securities.</t>
  </si>
  <si>
    <t xml:space="preserve">Lumpsum Investment Performance </t>
  </si>
  <si>
    <t>PPCHF</t>
  </si>
  <si>
    <t>PPCHF (Direct Plan)</t>
  </si>
  <si>
    <t>CRISIL Hybrid 85+15 Conservative Index</t>
  </si>
  <si>
    <t>Crisil 10 year Gilt Index</t>
  </si>
  <si>
    <t>Since Inception (26 May, 2021)</t>
  </si>
  <si>
    <t>SIP Investment Performance - Parag Parikh Conservative Hybrid Fund - Regular Plan - Growth</t>
  </si>
  <si>
    <t>CRISIL Hybrid 85+15 - Conservative Index Returns (Annualised) (%)</t>
  </si>
  <si>
    <t>Crisil 10 year Gilt Index Returns (Annualised) (%)</t>
  </si>
  <si>
    <t>SIP Investment Performance - Parag Parikh Conservative Hybrid Fund - Direct Plan - Growth</t>
  </si>
  <si>
    <t>Avg maturity of the fund (Years)</t>
  </si>
  <si>
    <t>** YTM is calculated on the basis of annualised yield for all securities.</t>
  </si>
  <si>
    <t xml:space="preserve">      -    To generate regular income through investments predominantly in debt and money market instruments.</t>
  </si>
  <si>
    <t xml:space="preserve">      -    Long term capital appreciation from the portion of equity investments under the scheme.</t>
  </si>
  <si>
    <t>AMFI Tier 1 Benchmark’s Riskometer</t>
  </si>
  <si>
    <t>Scheme’s Riskometer</t>
  </si>
  <si>
    <t>(CRISIL Hybrid 85+15 Conservative Index TRI)</t>
  </si>
  <si>
    <t>PPAF</t>
  </si>
  <si>
    <t>PPAF (Direct Plan)</t>
  </si>
  <si>
    <t>Nifty 50 Arbitrage Index</t>
  </si>
  <si>
    <t>Since Inception (02 Nov, 2023)</t>
  </si>
  <si>
    <t>NA</t>
  </si>
  <si>
    <t>SIP Investment Performance - Parag Parikh Arbitrage Fund - Regular Plan - Growth</t>
  </si>
  <si>
    <t>Nifty 50 Arbitrage Index Returns (Annualised) (%)</t>
  </si>
  <si>
    <t>CRISIL 1 Year T-Bill Index Returns (Annualised) (%)</t>
  </si>
  <si>
    <t>SIP Investment Performance - Parag Parikh Arbitrage Fund - Direct Plan - Growth</t>
  </si>
  <si>
    <t xml:space="preserve">      -    To generate income by investing in arbitrage opportunities</t>
  </si>
  <si>
    <t xml:space="preserve">      -    Predominantly investing in arbitrage opportunities in the cash and derivatives segment of the equity market.</t>
  </si>
  <si>
    <t>(NIFTY 50Arbitrage (TRI))</t>
  </si>
  <si>
    <t>PPDAAF</t>
  </si>
  <si>
    <t>PPDAAF (Direct Plan)</t>
  </si>
  <si>
    <t>CRISIL Hybrid 50+50 - Moderate Index</t>
  </si>
  <si>
    <t>Nifty 50 TRI</t>
  </si>
  <si>
    <t>Since Inception (27 Feb, 2024)</t>
  </si>
  <si>
    <t>CRISIL Hybrid 50+50 - Moderate Index (Annualised) (%)</t>
  </si>
  <si>
    <t>Nifty 50 TRI (Annualised) (%)</t>
  </si>
  <si>
    <t>SIP Investment Performance - Parag Parikh Dynamic Asset Allocation Fund - Direct Plan - Growth</t>
  </si>
  <si>
    <t>Avg maturity of the fund (years)</t>
  </si>
  <si>
    <t xml:space="preserve">     -    Capital Appreciation &amp; Income generation over medium to long term.</t>
  </si>
  <si>
    <t xml:space="preserve">     -  Investment in equity and equity related instruments as well as debt and money market instruments while managing risk through active asset allocation</t>
  </si>
  <si>
    <t>(CRISIL Hybrid 50+50 Moderate Index)</t>
  </si>
  <si>
    <t xml:space="preserve">      -     Wealth creation over long term.</t>
  </si>
  <si>
    <t xml:space="preserve">      -     To invest predominantly in equity and equity related instruments of large cap companies</t>
  </si>
  <si>
    <t>(Nifty 100 TRI)</t>
  </si>
  <si>
    <t>4.   Total IDCW* (Net) declared during the period ended May 2026  - Nil</t>
  </si>
  <si>
    <t>3.   Total IDCW* (Net) declared during the period ended 31 May 2026</t>
  </si>
  <si>
    <t>IDCW* Per Unit
(Huf &amp; Individuals)</t>
  </si>
  <si>
    <t>IDCW* Per Unit
(Others)</t>
  </si>
  <si>
    <t>IDCW* Per Unit 
(Others)</t>
  </si>
  <si>
    <t>4.   Total IDCW* (Net) declared during the period ended 31 May 2026- Nil</t>
  </si>
  <si>
    <t xml:space="preserve">3.   Total IDCW* (Net) declared during the period ended 31 May 2026 </t>
  </si>
  <si>
    <t>3.   Total IDCW* (Net) declared during the period ended 29 May 2026  - Nil</t>
  </si>
  <si>
    <t>3.   Total IDCW* (Net) declared during the period ended 31 May 2026 - Nil</t>
  </si>
  <si>
    <t>5.    Total outstanding exposure in derivative instruments as on 31 May 2026: Rs. 42,659,036.00</t>
  </si>
  <si>
    <t>9.    Total Brokerage paid for Buying/ Selling of Investment for May 2026 is Rs.23103238.85</t>
  </si>
  <si>
    <t>9.    Total Brokerage paid for Buying/ Selling of Investment for May 2026 is Rs.434004.37</t>
  </si>
  <si>
    <t>9.    Total Brokerage paid for Buying/ Selling of Investment for May 2026 is Rs.2979609.25</t>
  </si>
  <si>
    <t xml:space="preserve">Dividend Option(s) / Plan(s) is renamed as Income Distribution cum capital withdrawal (“IDCW”) Option(s) / Plan(s).
</t>
  </si>
  <si>
    <t>8.   Average Portfolio Maturity is 1388 Days</t>
  </si>
  <si>
    <t>8.   Average Portfolio Maturity is 1035 Days</t>
  </si>
  <si>
    <t>9.  Total Brokerage paid for Buying/ Selling of Investment for May 2026 is Rs.149048.58</t>
  </si>
  <si>
    <t>10.  Portfolio Turnover Ratio (Including Equity Arbitrage): 41.55</t>
  </si>
  <si>
    <t>11.  Portfolio Turnover Ratio (Excluding Equity Arbitrage): 17.17</t>
  </si>
  <si>
    <t xml:space="preserve">10.  Portfolio Turnover Ratio : 23.33 </t>
  </si>
  <si>
    <t>10.  Portfolio Turnover Ratio (Including Equity Arbitrage): 934.42</t>
  </si>
  <si>
    <t>## The Name of the Industry is in accordance with Industry Classification for Foreign Securities is as per NASDAQ.</t>
  </si>
  <si>
    <t>9.  Repo transactions in corporate debt securities during the period ending 31 May 2026 - Nil</t>
  </si>
  <si>
    <t>Total exposure through futures as  % of net assets : (0.80%)</t>
  </si>
  <si>
    <t>9.  Repo transactions in corporate debt securities during the period ending 31 May 2026 - 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</si>
</sst>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-* #,##0.00_-;\-* #,##0.00_-;_-* &quot;-&quot;??_-;_-@_-"/>
    <numFmt numFmtId="165" formatCode="#,##0.00;\(#,##0.00\)"/>
    <numFmt numFmtId="166" formatCode="#,##0.00%;\(#,##0.00\)%"/>
    <numFmt numFmtId="167" formatCode="#,##0.00%"/>
    <numFmt numFmtId="168" formatCode="#,##0.0000000000000"/>
    <numFmt numFmtId="169" formatCode="_(* #,##0_);_(* \(#,##0\);_(* &quot;-&quot;??_);_(@_)"/>
    <numFmt numFmtId="170" formatCode="dd/mm/yyyy;@"/>
    <numFmt numFmtId="171" formatCode="_(* #,##0.00_);_(* \(#,##0.00\);_(* &quot;-&quot;??_);_(@_)"/>
    <numFmt numFmtId="172" formatCode="[$-809]dd\ mmmm\ yyyy;@"/>
    <numFmt numFmtId="173" formatCode="0.0000"/>
    <numFmt numFmtId="174" formatCode="#,##0.0000"/>
    <numFmt numFmtId="175" formatCode="[$-409]mmmm/yy;@"/>
    <numFmt numFmtId="176" formatCode="_(* #,##0_);_(* \(#,##0\);_(* &quot;-&quot;_);_(* @_)"/>
    <numFmt numFmtId="177" formatCode="_(* #,##0.00_);_(* \(#,##0.00\);_(* &quot;-&quot;_);_(* @_)"/>
    <numFmt numFmtId="178" formatCode="[$-409]d/mmm/yy;@"/>
    <numFmt numFmtId="179" formatCode="0.00000000"/>
  </numFmts>
  <fonts count="13" x14ac:knownFonts="1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FFFFFF"/>
      <name val="Arial"/>
      <family val="2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232552"/>
      <name val="Arial"/>
      <family val="2"/>
    </font>
    <font>
      <b/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4" fillId="2" borderId="3"/>
    <xf numFmtId="9" fontId="4" fillId="0" borderId="0" applyFont="0" applyFill="0" applyBorder="0" applyAlignment="0" applyProtection="0"/>
    <xf numFmtId="164" fontId="4" fillId="2" borderId="3" applyFont="0" applyFill="0" applyBorder="0" applyAlignment="0" applyProtection="0"/>
    <xf numFmtId="171" fontId="7" fillId="2" borderId="3" applyFont="0" applyFill="0" applyBorder="0" applyAlignment="0" applyProtection="0"/>
    <xf numFmtId="0" fontId="4" fillId="2" borderId="3"/>
    <xf numFmtId="0" fontId="7" fillId="2" borderId="3"/>
    <xf numFmtId="9" fontId="4" fillId="2" borderId="3" applyFont="0" applyFill="0" applyBorder="0" applyAlignment="0" applyProtection="0"/>
    <xf numFmtId="0" fontId="4" fillId="2" borderId="3"/>
  </cellStyleXfs>
  <cellXfs count="380">
    <xf numFmtId="0" fontId="0" fillId="0" borderId="0" xfId="0"/>
    <xf numFmtId="0" fontId="2" fillId="0" borderId="3" xfId="1" applyFont="1" applyFill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4" xfId="0" applyNumberFormat="1" applyFont="1" applyBorder="1" applyAlignment="1">
      <alignment horizontal="right" vertical="top" wrapText="1"/>
    </xf>
    <xf numFmtId="165" fontId="1" fillId="0" borderId="5" xfId="0" applyNumberFormat="1" applyFont="1" applyBorder="1" applyAlignment="1">
      <alignment horizontal="right" vertical="top" wrapText="1"/>
    </xf>
    <xf numFmtId="166" fontId="1" fillId="0" borderId="4" xfId="0" applyNumberFormat="1" applyFont="1" applyBorder="1" applyAlignment="1">
      <alignment horizontal="right" vertical="top" wrapText="1"/>
    </xf>
    <xf numFmtId="0" fontId="1" fillId="0" borderId="5" xfId="0" applyFont="1" applyBorder="1" applyAlignment="1">
      <alignment horizontal="right" vertical="top" wrapText="1"/>
    </xf>
    <xf numFmtId="0" fontId="1" fillId="0" borderId="10" xfId="0" applyFont="1" applyBorder="1" applyAlignment="1">
      <alignment horizontal="right" vertical="top" wrapText="1"/>
    </xf>
    <xf numFmtId="0" fontId="2" fillId="0" borderId="1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65" fontId="2" fillId="0" borderId="6" xfId="0" applyNumberFormat="1" applyFont="1" applyBorder="1" applyAlignment="1">
      <alignment horizontal="right" vertical="top" wrapText="1"/>
    </xf>
    <xf numFmtId="166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2" xfId="0" applyFont="1" applyBorder="1" applyAlignment="1">
      <alignment horizontal="right" vertical="top" wrapText="1"/>
    </xf>
    <xf numFmtId="0" fontId="1" fillId="0" borderId="7" xfId="0" applyFont="1" applyBorder="1" applyAlignment="1">
      <alignment horizontal="left" vertical="top" wrapText="1"/>
    </xf>
    <xf numFmtId="167" fontId="1" fillId="0" borderId="5" xfId="0" applyNumberFormat="1" applyFont="1" applyBorder="1" applyAlignment="1">
      <alignment horizontal="right" vertical="top" wrapText="1"/>
    </xf>
    <xf numFmtId="165" fontId="2" fillId="0" borderId="1" xfId="0" applyNumberFormat="1" applyFont="1" applyBorder="1" applyAlignment="1">
      <alignment horizontal="right" vertical="top" wrapText="1"/>
    </xf>
    <xf numFmtId="0" fontId="2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165" fontId="2" fillId="0" borderId="16" xfId="0" applyNumberFormat="1" applyFont="1" applyBorder="1" applyAlignment="1">
      <alignment horizontal="right" vertical="top" wrapText="1"/>
    </xf>
    <xf numFmtId="167" fontId="2" fillId="0" borderId="16" xfId="0" applyNumberFormat="1" applyFont="1" applyBorder="1" applyAlignment="1">
      <alignment horizontal="right" vertical="top" wrapText="1"/>
    </xf>
    <xf numFmtId="0" fontId="2" fillId="0" borderId="16" xfId="0" applyFont="1" applyBorder="1" applyAlignment="1">
      <alignment horizontal="right" vertical="top" wrapText="1"/>
    </xf>
    <xf numFmtId="0" fontId="2" fillId="0" borderId="17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165" fontId="2" fillId="0" borderId="3" xfId="0" applyNumberFormat="1" applyFont="1" applyBorder="1" applyAlignment="1">
      <alignment horizontal="right" vertical="top" wrapText="1"/>
    </xf>
    <xf numFmtId="167" fontId="2" fillId="0" borderId="3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9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3" fontId="1" fillId="0" borderId="25" xfId="0" applyNumberFormat="1" applyFont="1" applyBorder="1" applyAlignment="1">
      <alignment horizontal="right" vertical="top" wrapText="1"/>
    </xf>
    <xf numFmtId="165" fontId="1" fillId="0" borderId="27" xfId="0" applyNumberFormat="1" applyFont="1" applyBorder="1" applyAlignment="1">
      <alignment horizontal="right" vertical="top" wrapText="1"/>
    </xf>
    <xf numFmtId="166" fontId="1" fillId="0" borderId="25" xfId="0" applyNumberFormat="1" applyFont="1" applyBorder="1" applyAlignment="1">
      <alignment horizontal="right" vertical="top" wrapText="1"/>
    </xf>
    <xf numFmtId="0" fontId="1" fillId="0" borderId="26" xfId="0" applyFont="1" applyBorder="1" applyAlignment="1">
      <alignment horizontal="right" vertical="top" wrapText="1"/>
    </xf>
    <xf numFmtId="165" fontId="2" fillId="0" borderId="15" xfId="0" applyNumberFormat="1" applyFont="1" applyBorder="1" applyAlignment="1">
      <alignment horizontal="right" vertical="top" wrapText="1"/>
    </xf>
    <xf numFmtId="166" fontId="2" fillId="0" borderId="16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right" vertical="top" wrapText="1"/>
    </xf>
    <xf numFmtId="0" fontId="2" fillId="0" borderId="23" xfId="0" applyFont="1" applyBorder="1" applyAlignment="1">
      <alignment horizontal="right" vertical="top" wrapText="1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/>
    <xf numFmtId="0" fontId="2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justify" vertical="top" wrapText="1"/>
    </xf>
    <xf numFmtId="0" fontId="6" fillId="0" borderId="3" xfId="0" applyFont="1" applyBorder="1" applyAlignment="1" applyProtection="1">
      <alignment wrapText="1"/>
      <protection locked="0"/>
    </xf>
    <xf numFmtId="0" fontId="1" fillId="0" borderId="3" xfId="0" applyFont="1" applyBorder="1" applyAlignment="1">
      <alignment horizontal="right" vertical="top" wrapText="1"/>
    </xf>
    <xf numFmtId="0" fontId="2" fillId="0" borderId="9" xfId="0" applyFont="1" applyBorder="1" applyAlignment="1">
      <alignment horizontal="right" vertical="top" wrapText="1"/>
    </xf>
    <xf numFmtId="0" fontId="5" fillId="0" borderId="9" xfId="0" applyFont="1" applyBorder="1" applyAlignment="1" applyProtection="1">
      <alignment wrapText="1"/>
      <protection locked="0"/>
    </xf>
    <xf numFmtId="4" fontId="6" fillId="0" borderId="0" xfId="0" applyNumberFormat="1" applyFont="1" applyAlignment="1" applyProtection="1">
      <alignment wrapText="1"/>
      <protection locked="0"/>
    </xf>
    <xf numFmtId="4" fontId="1" fillId="0" borderId="3" xfId="0" applyNumberFormat="1" applyFont="1" applyBorder="1" applyAlignment="1">
      <alignment horizontal="left" vertical="top" wrapText="1"/>
    </xf>
    <xf numFmtId="9" fontId="6" fillId="0" borderId="0" xfId="2" applyFont="1" applyAlignment="1" applyProtection="1">
      <alignment wrapText="1"/>
      <protection locked="0"/>
    </xf>
    <xf numFmtId="10" fontId="6" fillId="0" borderId="0" xfId="2" applyNumberFormat="1" applyFont="1" applyAlignment="1" applyProtection="1">
      <alignment wrapText="1"/>
      <protection locked="0"/>
    </xf>
    <xf numFmtId="10" fontId="2" fillId="0" borderId="1" xfId="2" applyNumberFormat="1" applyFont="1" applyBorder="1" applyAlignment="1">
      <alignment horizontal="right" vertical="top" wrapText="1"/>
    </xf>
    <xf numFmtId="168" fontId="1" fillId="0" borderId="3" xfId="0" applyNumberFormat="1" applyFont="1" applyBorder="1" applyAlignment="1">
      <alignment horizontal="left" vertical="top" wrapText="1"/>
    </xf>
    <xf numFmtId="0" fontId="6" fillId="2" borderId="3" xfId="1" applyFont="1"/>
    <xf numFmtId="0" fontId="1" fillId="2" borderId="3" xfId="1" applyFont="1" applyAlignment="1">
      <alignment horizontal="left" vertical="top" wrapText="1"/>
    </xf>
    <xf numFmtId="173" fontId="9" fillId="2" borderId="9" xfId="5" applyNumberFormat="1" applyFont="1" applyBorder="1"/>
    <xf numFmtId="0" fontId="9" fillId="2" borderId="9" xfId="5" applyFont="1" applyBorder="1" applyAlignment="1">
      <alignment horizontal="center" vertical="center"/>
    </xf>
    <xf numFmtId="0" fontId="9" fillId="2" borderId="9" xfId="5" applyFont="1" applyBorder="1" applyAlignment="1">
      <alignment horizontal="center" vertical="center" wrapText="1"/>
    </xf>
    <xf numFmtId="0" fontId="9" fillId="2" borderId="9" xfId="5" applyFont="1" applyBorder="1" applyAlignment="1">
      <alignment vertical="center"/>
    </xf>
    <xf numFmtId="0" fontId="9" fillId="2" borderId="9" xfId="5" applyFont="1" applyBorder="1"/>
    <xf numFmtId="172" fontId="9" fillId="2" borderId="9" xfId="5" applyNumberFormat="1" applyFont="1" applyBorder="1"/>
    <xf numFmtId="0" fontId="9" fillId="2" borderId="9" xfId="5" applyFont="1" applyBorder="1" applyAlignment="1">
      <alignment vertical="top"/>
    </xf>
    <xf numFmtId="0" fontId="9" fillId="0" borderId="9" xfId="0" applyFont="1" applyBorder="1" applyAlignment="1">
      <alignment horizontal="center" vertical="top" wrapText="1"/>
    </xf>
    <xf numFmtId="0" fontId="9" fillId="0" borderId="9" xfId="0" applyFont="1" applyBorder="1" applyAlignment="1">
      <alignment vertical="top" wrapText="1"/>
    </xf>
    <xf numFmtId="0" fontId="9" fillId="0" borderId="9" xfId="0" applyFont="1" applyBorder="1"/>
    <xf numFmtId="0" fontId="9" fillId="0" borderId="9" xfId="0" applyFont="1" applyBorder="1" applyAlignment="1">
      <alignment vertical="top"/>
    </xf>
    <xf numFmtId="178" fontId="9" fillId="0" borderId="9" xfId="0" applyNumberFormat="1" applyFont="1" applyBorder="1" applyAlignment="1">
      <alignment horizontal="center" vertical="top"/>
    </xf>
    <xf numFmtId="178" fontId="9" fillId="0" borderId="9" xfId="0" quotePrefix="1" applyNumberFormat="1" applyFont="1" applyBorder="1" applyAlignment="1">
      <alignment horizontal="center" vertical="top"/>
    </xf>
    <xf numFmtId="0" fontId="9" fillId="2" borderId="9" xfId="5" applyFont="1" applyBorder="1" applyAlignment="1">
      <alignment vertical="top" wrapText="1"/>
    </xf>
    <xf numFmtId="171" fontId="9" fillId="2" borderId="9" xfId="7" applyNumberFormat="1" applyFont="1" applyFill="1" applyBorder="1"/>
    <xf numFmtId="0" fontId="8" fillId="2" borderId="9" xfId="1" applyFont="1" applyBorder="1" applyAlignment="1">
      <alignment horizontal="center" vertical="top" wrapText="1"/>
    </xf>
    <xf numFmtId="171" fontId="9" fillId="2" borderId="3" xfId="4" applyFont="1" applyFill="1" applyBorder="1" applyAlignment="1">
      <alignment horizontal="right"/>
    </xf>
    <xf numFmtId="164" fontId="9" fillId="2" borderId="3" xfId="3" applyFont="1" applyFill="1" applyBorder="1"/>
    <xf numFmtId="0" fontId="9" fillId="2" borderId="3" xfId="5" applyFont="1" applyAlignment="1">
      <alignment vertical="top"/>
    </xf>
    <xf numFmtId="2" fontId="9" fillId="2" borderId="3" xfId="3" applyNumberFormat="1" applyFont="1" applyFill="1" applyBorder="1"/>
    <xf numFmtId="2" fontId="9" fillId="2" borderId="3" xfId="7" applyNumberFormat="1" applyFont="1" applyFill="1" applyBorder="1"/>
    <xf numFmtId="171" fontId="9" fillId="2" borderId="3" xfId="7" applyNumberFormat="1" applyFont="1" applyFill="1" applyBorder="1"/>
    <xf numFmtId="10" fontId="9" fillId="2" borderId="3" xfId="3" applyNumberFormat="1" applyFont="1" applyFill="1" applyBorder="1"/>
    <xf numFmtId="166" fontId="9" fillId="2" borderId="3" xfId="3" applyNumberFormat="1" applyFont="1" applyFill="1" applyBorder="1"/>
    <xf numFmtId="10" fontId="9" fillId="2" borderId="3" xfId="7" applyNumberFormat="1" applyFont="1" applyFill="1" applyBorder="1"/>
    <xf numFmtId="0" fontId="9" fillId="2" borderId="9" xfId="6" applyFont="1" applyBorder="1" applyAlignment="1">
      <alignment vertical="top"/>
    </xf>
    <xf numFmtId="164" fontId="9" fillId="2" borderId="9" xfId="3" applyFont="1" applyFill="1" applyBorder="1"/>
    <xf numFmtId="176" fontId="9" fillId="2" borderId="3" xfId="4" applyNumberFormat="1" applyFont="1" applyFill="1" applyBorder="1"/>
    <xf numFmtId="169" fontId="9" fillId="2" borderId="3" xfId="4" applyNumberFormat="1" applyFont="1" applyFill="1" applyBorder="1"/>
    <xf numFmtId="0" fontId="9" fillId="2" borderId="3" xfId="4" applyNumberFormat="1" applyFont="1" applyFill="1" applyBorder="1" applyAlignment="1">
      <alignment horizontal="left"/>
    </xf>
    <xf numFmtId="0" fontId="8" fillId="2" borderId="9" xfId="5" applyFont="1" applyBorder="1" applyAlignment="1">
      <alignment vertical="top" wrapText="1"/>
    </xf>
    <xf numFmtId="172" fontId="8" fillId="2" borderId="3" xfId="5" applyNumberFormat="1" applyFont="1"/>
    <xf numFmtId="0" fontId="9" fillId="2" borderId="3" xfId="5" applyFont="1"/>
    <xf numFmtId="0" fontId="9" fillId="2" borderId="3" xfId="6" applyFont="1" applyAlignment="1">
      <alignment vertical="top"/>
    </xf>
    <xf numFmtId="170" fontId="9" fillId="2" borderId="3" xfId="5" applyNumberFormat="1" applyFont="1"/>
    <xf numFmtId="0" fontId="9" fillId="2" borderId="3" xfId="5" applyFont="1" applyAlignment="1">
      <alignment horizontal="left"/>
    </xf>
    <xf numFmtId="170" fontId="9" fillId="2" borderId="36" xfId="5" applyNumberFormat="1" applyFont="1" applyBorder="1"/>
    <xf numFmtId="0" fontId="9" fillId="2" borderId="28" xfId="5" applyFont="1" applyBorder="1" applyAlignment="1">
      <alignment horizontal="left"/>
    </xf>
    <xf numFmtId="0" fontId="9" fillId="2" borderId="37" xfId="5" applyFont="1" applyBorder="1" applyAlignment="1">
      <alignment horizontal="left"/>
    </xf>
    <xf numFmtId="0" fontId="9" fillId="2" borderId="37" xfId="5" applyFont="1" applyBorder="1"/>
    <xf numFmtId="0" fontId="8" fillId="0" borderId="32" xfId="0" applyFont="1" applyBorder="1"/>
    <xf numFmtId="0" fontId="6" fillId="0" borderId="33" xfId="0" applyFont="1" applyBorder="1"/>
    <xf numFmtId="0" fontId="6" fillId="0" borderId="34" xfId="0" applyFont="1" applyBorder="1"/>
    <xf numFmtId="0" fontId="6" fillId="0" borderId="3" xfId="0" applyFont="1" applyBorder="1"/>
    <xf numFmtId="0" fontId="9" fillId="0" borderId="3" xfId="0" applyFont="1" applyBorder="1" applyAlignment="1">
      <alignment wrapText="1"/>
    </xf>
    <xf numFmtId="170" fontId="9" fillId="0" borderId="36" xfId="0" applyNumberFormat="1" applyFont="1" applyBorder="1"/>
    <xf numFmtId="0" fontId="9" fillId="0" borderId="35" xfId="0" applyFont="1" applyBorder="1"/>
    <xf numFmtId="0" fontId="9" fillId="0" borderId="3" xfId="0" applyFont="1" applyBorder="1"/>
    <xf numFmtId="164" fontId="9" fillId="2" borderId="36" xfId="3" applyFont="1" applyFill="1" applyBorder="1"/>
    <xf numFmtId="169" fontId="9" fillId="2" borderId="3" xfId="3" applyNumberFormat="1" applyFont="1" applyFill="1" applyBorder="1"/>
    <xf numFmtId="0" fontId="8" fillId="0" borderId="35" xfId="0" applyFont="1" applyBorder="1"/>
    <xf numFmtId="0" fontId="9" fillId="0" borderId="3" xfId="0" applyFont="1" applyBorder="1" applyAlignment="1">
      <alignment vertical="center"/>
    </xf>
    <xf numFmtId="0" fontId="9" fillId="0" borderId="35" xfId="0" applyFont="1" applyBorder="1" applyAlignment="1">
      <alignment vertical="top"/>
    </xf>
    <xf numFmtId="164" fontId="6" fillId="2" borderId="3" xfId="3" applyFont="1" applyFill="1" applyBorder="1"/>
    <xf numFmtId="0" fontId="9" fillId="0" borderId="3" xfId="0" applyFont="1" applyBorder="1" applyAlignment="1">
      <alignment vertical="top"/>
    </xf>
    <xf numFmtId="169" fontId="9" fillId="2" borderId="36" xfId="3" applyNumberFormat="1" applyFont="1" applyFill="1" applyBorder="1"/>
    <xf numFmtId="165" fontId="9" fillId="0" borderId="3" xfId="0" applyNumberFormat="1" applyFont="1" applyBorder="1" applyAlignment="1">
      <alignment vertical="top"/>
    </xf>
    <xf numFmtId="4" fontId="9" fillId="2" borderId="3" xfId="3" applyNumberFormat="1" applyFont="1" applyFill="1" applyBorder="1" applyAlignment="1">
      <alignment vertical="top"/>
    </xf>
    <xf numFmtId="2" fontId="9" fillId="0" borderId="3" xfId="0" applyNumberFormat="1" applyFont="1" applyBorder="1" applyAlignment="1">
      <alignment horizontal="right"/>
    </xf>
    <xf numFmtId="0" fontId="9" fillId="2" borderId="35" xfId="6" applyFont="1" applyBorder="1" applyAlignment="1">
      <alignment vertical="top"/>
    </xf>
    <xf numFmtId="4" fontId="9" fillId="0" borderId="3" xfId="0" applyNumberFormat="1" applyFont="1" applyBorder="1" applyAlignment="1">
      <alignment vertical="top"/>
    </xf>
    <xf numFmtId="0" fontId="9" fillId="0" borderId="35" xfId="0" applyFont="1" applyBorder="1" applyAlignment="1">
      <alignment horizontal="left" vertical="top" indent="3"/>
    </xf>
    <xf numFmtId="164" fontId="9" fillId="2" borderId="35" xfId="3" applyFont="1" applyFill="1" applyBorder="1" applyAlignment="1">
      <alignment vertical="top"/>
    </xf>
    <xf numFmtId="164" fontId="9" fillId="2" borderId="3" xfId="3" applyFont="1" applyFill="1" applyBorder="1" applyAlignment="1">
      <alignment horizontal="right"/>
    </xf>
    <xf numFmtId="0" fontId="9" fillId="0" borderId="3" xfId="0" applyFont="1" applyBorder="1" applyAlignment="1">
      <alignment horizontal="left" vertical="top" indent="3"/>
    </xf>
    <xf numFmtId="4" fontId="9" fillId="0" borderId="3" xfId="0" applyNumberFormat="1" applyFont="1" applyBorder="1" applyAlignment="1">
      <alignment horizontal="left" vertical="top" indent="3"/>
    </xf>
    <xf numFmtId="4" fontId="9" fillId="0" borderId="3" xfId="0" applyNumberFormat="1" applyFont="1" applyBorder="1"/>
    <xf numFmtId="2" fontId="9" fillId="0" borderId="3" xfId="0" applyNumberFormat="1" applyFont="1" applyBorder="1" applyAlignment="1">
      <alignment vertical="top"/>
    </xf>
    <xf numFmtId="4" fontId="9" fillId="0" borderId="35" xfId="0" applyNumberFormat="1" applyFont="1" applyBorder="1" applyAlignment="1">
      <alignment vertical="top"/>
    </xf>
    <xf numFmtId="2" fontId="9" fillId="0" borderId="35" xfId="0" applyNumberFormat="1" applyFont="1" applyBorder="1" applyAlignment="1">
      <alignment vertical="top"/>
    </xf>
    <xf numFmtId="174" fontId="8" fillId="2" borderId="3" xfId="6" applyNumberFormat="1" applyFont="1"/>
    <xf numFmtId="175" fontId="9" fillId="2" borderId="3" xfId="5" applyNumberFormat="1" applyFont="1"/>
    <xf numFmtId="164" fontId="9" fillId="2" borderId="3" xfId="3" applyFont="1" applyFill="1" applyBorder="1" applyAlignment="1"/>
    <xf numFmtId="164" fontId="9" fillId="2" borderId="36" xfId="3" applyFont="1" applyFill="1" applyBorder="1" applyAlignment="1"/>
    <xf numFmtId="0" fontId="9" fillId="0" borderId="35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8" fillId="0" borderId="3" xfId="0" applyFont="1" applyBorder="1"/>
    <xf numFmtId="4" fontId="9" fillId="2" borderId="3" xfId="4" applyNumberFormat="1" applyFont="1" applyFill="1" applyBorder="1"/>
    <xf numFmtId="171" fontId="9" fillId="2" borderId="3" xfId="4" applyFont="1" applyFill="1" applyBorder="1"/>
    <xf numFmtId="0" fontId="9" fillId="2" borderId="35" xfId="4" applyNumberFormat="1" applyFont="1" applyFill="1" applyBorder="1" applyAlignment="1">
      <alignment horizontal="left"/>
    </xf>
    <xf numFmtId="0" fontId="9" fillId="2" borderId="35" xfId="5" applyFont="1" applyBorder="1" applyAlignment="1">
      <alignment vertical="top" wrapText="1"/>
    </xf>
    <xf numFmtId="4" fontId="9" fillId="2" borderId="3" xfId="5" applyNumberFormat="1" applyFont="1" applyAlignment="1">
      <alignment horizontal="center" vertical="center" wrapText="1"/>
    </xf>
    <xf numFmtId="164" fontId="9" fillId="2" borderId="35" xfId="3" applyFont="1" applyFill="1" applyBorder="1"/>
    <xf numFmtId="177" fontId="9" fillId="0" borderId="3" xfId="0" applyNumberFormat="1" applyFont="1" applyBorder="1"/>
    <xf numFmtId="0" fontId="9" fillId="0" borderId="3" xfId="0" applyFont="1" applyBorder="1" applyAlignment="1">
      <alignment vertical="top" wrapText="1"/>
    </xf>
    <xf numFmtId="171" fontId="9" fillId="0" borderId="3" xfId="0" applyNumberFormat="1" applyFont="1" applyBorder="1"/>
    <xf numFmtId="169" fontId="9" fillId="0" borderId="3" xfId="0" applyNumberFormat="1" applyFont="1" applyBorder="1"/>
    <xf numFmtId="164" fontId="6" fillId="2" borderId="38" xfId="3" applyFont="1" applyFill="1" applyBorder="1"/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indent="5"/>
    </xf>
    <xf numFmtId="172" fontId="8" fillId="2" borderId="9" xfId="5" applyNumberFormat="1" applyFont="1" applyBorder="1"/>
    <xf numFmtId="0" fontId="9" fillId="0" borderId="9" xfId="0" applyFont="1" applyBorder="1" applyAlignment="1">
      <alignment horizontal="left" indent="5"/>
    </xf>
    <xf numFmtId="164" fontId="9" fillId="2" borderId="3" xfId="3" applyFont="1" applyFill="1" applyBorder="1" applyAlignment="1">
      <alignment vertical="center" wrapText="1"/>
    </xf>
    <xf numFmtId="0" fontId="8" fillId="0" borderId="9" xfId="0" applyFont="1" applyBorder="1" applyAlignment="1">
      <alignment vertical="top" wrapText="1"/>
    </xf>
    <xf numFmtId="175" fontId="9" fillId="0" borderId="9" xfId="0" applyNumberFormat="1" applyFont="1" applyBorder="1"/>
    <xf numFmtId="175" fontId="9" fillId="2" borderId="9" xfId="5" applyNumberFormat="1" applyFont="1" applyBorder="1"/>
    <xf numFmtId="164" fontId="9" fillId="2" borderId="9" xfId="3" applyFont="1" applyFill="1" applyBorder="1" applyAlignment="1"/>
    <xf numFmtId="169" fontId="9" fillId="2" borderId="9" xfId="3" applyNumberFormat="1" applyFont="1" applyFill="1" applyBorder="1"/>
    <xf numFmtId="0" fontId="8" fillId="2" borderId="3" xfId="5" applyFont="1"/>
    <xf numFmtId="169" fontId="8" fillId="2" borderId="3" xfId="4" applyNumberFormat="1" applyFont="1" applyFill="1" applyBorder="1"/>
    <xf numFmtId="0" fontId="9" fillId="2" borderId="3" xfId="5" applyFont="1" applyAlignment="1">
      <alignment vertical="center"/>
    </xf>
    <xf numFmtId="172" fontId="9" fillId="2" borderId="3" xfId="5" applyNumberFormat="1" applyFont="1"/>
    <xf numFmtId="15" fontId="9" fillId="2" borderId="3" xfId="5" applyNumberFormat="1" applyFont="1"/>
    <xf numFmtId="179" fontId="9" fillId="0" borderId="3" xfId="0" applyNumberFormat="1" applyFont="1" applyBorder="1"/>
    <xf numFmtId="0" fontId="9" fillId="2" borderId="3" xfId="5" applyFont="1" applyAlignment="1">
      <alignment vertical="top" wrapText="1"/>
    </xf>
    <xf numFmtId="4" fontId="9" fillId="2" borderId="3" xfId="7" applyNumberFormat="1" applyFont="1" applyFill="1" applyBorder="1"/>
    <xf numFmtId="0" fontId="9" fillId="2" borderId="3" xfId="6" applyFont="1"/>
    <xf numFmtId="0" fontId="8" fillId="2" borderId="32" xfId="5" applyFont="1" applyBorder="1"/>
    <xf numFmtId="0" fontId="8" fillId="2" borderId="33" xfId="5" applyFont="1" applyBorder="1"/>
    <xf numFmtId="169" fontId="8" fillId="2" borderId="33" xfId="4" applyNumberFormat="1" applyFont="1" applyFill="1" applyBorder="1"/>
    <xf numFmtId="169" fontId="9" fillId="2" borderId="33" xfId="3" applyNumberFormat="1" applyFont="1" applyFill="1" applyBorder="1"/>
    <xf numFmtId="164" fontId="8" fillId="2" borderId="34" xfId="3" applyFont="1" applyFill="1" applyBorder="1" applyAlignment="1">
      <alignment horizontal="right"/>
    </xf>
    <xf numFmtId="0" fontId="9" fillId="2" borderId="35" xfId="5" applyFont="1" applyBorder="1"/>
    <xf numFmtId="0" fontId="9" fillId="2" borderId="36" xfId="5" applyFont="1" applyBorder="1"/>
    <xf numFmtId="0" fontId="9" fillId="2" borderId="35" xfId="5" applyFont="1" applyBorder="1" applyAlignment="1">
      <alignment vertical="center"/>
    </xf>
    <xf numFmtId="0" fontId="9" fillId="2" borderId="36" xfId="5" applyFont="1" applyBorder="1" applyAlignment="1">
      <alignment vertical="center"/>
    </xf>
    <xf numFmtId="0" fontId="9" fillId="2" borderId="35" xfId="5" applyFont="1" applyBorder="1" applyAlignment="1">
      <alignment horizontal="left" vertical="top"/>
    </xf>
    <xf numFmtId="0" fontId="9" fillId="2" borderId="35" xfId="5" applyFont="1" applyBorder="1" applyAlignment="1">
      <alignment vertical="top"/>
    </xf>
    <xf numFmtId="0" fontId="9" fillId="0" borderId="36" xfId="0" applyFont="1" applyBorder="1" applyAlignment="1">
      <alignment horizontal="center"/>
    </xf>
    <xf numFmtId="0" fontId="9" fillId="0" borderId="36" xfId="0" applyFont="1" applyBorder="1"/>
    <xf numFmtId="178" fontId="9" fillId="0" borderId="35" xfId="0" applyNumberFormat="1" applyFont="1" applyBorder="1" applyAlignment="1">
      <alignment horizontal="center" vertical="top"/>
    </xf>
    <xf numFmtId="178" fontId="9" fillId="2" borderId="35" xfId="5" applyNumberFormat="1" applyFont="1" applyBorder="1" applyAlignment="1">
      <alignment horizontal="center" vertical="top"/>
    </xf>
    <xf numFmtId="0" fontId="9" fillId="2" borderId="35" xfId="5" applyFont="1" applyBorder="1" applyAlignment="1">
      <alignment horizontal="left" vertical="top" indent="3"/>
    </xf>
    <xf numFmtId="4" fontId="9" fillId="2" borderId="36" xfId="7" applyNumberFormat="1" applyFont="1" applyFill="1" applyBorder="1"/>
    <xf numFmtId="171" fontId="9" fillId="2" borderId="36" xfId="7" applyNumberFormat="1" applyFont="1" applyFill="1" applyBorder="1"/>
    <xf numFmtId="0" fontId="9" fillId="2" borderId="28" xfId="5" applyFont="1" applyBorder="1" applyAlignment="1">
      <alignment vertical="top"/>
    </xf>
    <xf numFmtId="0" fontId="9" fillId="2" borderId="37" xfId="6" applyFont="1" applyBorder="1"/>
    <xf numFmtId="10" fontId="9" fillId="2" borderId="38" xfId="7" applyNumberFormat="1" applyFont="1" applyFill="1" applyBorder="1"/>
    <xf numFmtId="0" fontId="9" fillId="0" borderId="9" xfId="0" applyFont="1" applyBorder="1" applyAlignment="1">
      <alignment horizontal="center" vertical="top"/>
    </xf>
    <xf numFmtId="15" fontId="9" fillId="0" borderId="9" xfId="0" applyNumberFormat="1" applyFont="1" applyBorder="1" applyAlignment="1">
      <alignment horizontal="center" vertical="top"/>
    </xf>
    <xf numFmtId="170" fontId="9" fillId="0" borderId="9" xfId="0" applyNumberFormat="1" applyFont="1" applyBorder="1" applyAlignment="1">
      <alignment horizontal="center" vertical="top"/>
    </xf>
    <xf numFmtId="0" fontId="9" fillId="2" borderId="3" xfId="1" applyFont="1" applyAlignment="1">
      <alignment vertical="top" wrapText="1"/>
    </xf>
    <xf numFmtId="178" fontId="9" fillId="2" borderId="35" xfId="1" quotePrefix="1" applyNumberFormat="1" applyFont="1" applyBorder="1" applyAlignment="1">
      <alignment horizontal="center" vertical="top"/>
    </xf>
    <xf numFmtId="0" fontId="6" fillId="0" borderId="28" xfId="0" applyFont="1" applyBorder="1"/>
    <xf numFmtId="0" fontId="6" fillId="0" borderId="37" xfId="0" applyFont="1" applyBorder="1"/>
    <xf numFmtId="0" fontId="6" fillId="0" borderId="38" xfId="0" applyFont="1" applyBorder="1"/>
    <xf numFmtId="164" fontId="8" fillId="2" borderId="33" xfId="3" applyFont="1" applyFill="1" applyBorder="1" applyAlignment="1">
      <alignment horizontal="right"/>
    </xf>
    <xf numFmtId="0" fontId="6" fillId="0" borderId="36" xfId="0" applyFont="1" applyBorder="1"/>
    <xf numFmtId="0" fontId="8" fillId="2" borderId="35" xfId="5" applyFont="1" applyBorder="1"/>
    <xf numFmtId="0" fontId="1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65" fontId="9" fillId="2" borderId="3" xfId="5" applyNumberFormat="1" applyFont="1" applyAlignment="1">
      <alignment vertical="top"/>
    </xf>
    <xf numFmtId="0" fontId="6" fillId="0" borderId="35" xfId="0" applyFont="1" applyBorder="1"/>
    <xf numFmtId="0" fontId="8" fillId="2" borderId="35" xfId="6" applyFont="1" applyBorder="1" applyAlignment="1">
      <alignment vertical="top"/>
    </xf>
    <xf numFmtId="0" fontId="5" fillId="0" borderId="3" xfId="0" applyFont="1" applyBorder="1"/>
    <xf numFmtId="164" fontId="6" fillId="2" borderId="36" xfId="3" applyFont="1" applyFill="1" applyBorder="1"/>
    <xf numFmtId="4" fontId="9" fillId="2" borderId="3" xfId="5" applyNumberFormat="1" applyFont="1"/>
    <xf numFmtId="177" fontId="9" fillId="2" borderId="3" xfId="5" applyNumberFormat="1" applyFont="1"/>
    <xf numFmtId="0" fontId="9" fillId="2" borderId="35" xfId="5" applyFont="1" applyBorder="1" applyAlignment="1">
      <alignment horizontal="left"/>
    </xf>
    <xf numFmtId="0" fontId="5" fillId="0" borderId="0" xfId="0" applyFont="1"/>
    <xf numFmtId="164" fontId="6" fillId="2" borderId="3" xfId="3" applyFont="1" applyFill="1"/>
    <xf numFmtId="0" fontId="9" fillId="2" borderId="9" xfId="1" applyFont="1" applyBorder="1"/>
    <xf numFmtId="165" fontId="1" fillId="0" borderId="9" xfId="0" applyNumberFormat="1" applyFont="1" applyBorder="1" applyAlignment="1">
      <alignment horizontal="right" vertical="top" wrapText="1"/>
    </xf>
    <xf numFmtId="0" fontId="8" fillId="2" borderId="9" xfId="5" applyFont="1" applyBorder="1"/>
    <xf numFmtId="15" fontId="8" fillId="2" borderId="9" xfId="1" applyNumberFormat="1" applyFont="1" applyBorder="1" applyAlignment="1">
      <alignment horizontal="center" vertical="top"/>
    </xf>
    <xf numFmtId="178" fontId="9" fillId="2" borderId="9" xfId="1" quotePrefix="1" applyNumberFormat="1" applyFont="1" applyBorder="1" applyAlignment="1">
      <alignment horizontal="center" vertical="top"/>
    </xf>
    <xf numFmtId="0" fontId="9" fillId="2" borderId="9" xfId="1" applyFont="1" applyBorder="1" applyAlignment="1">
      <alignment vertical="top" wrapText="1"/>
    </xf>
    <xf numFmtId="15" fontId="9" fillId="2" borderId="9" xfId="1" applyNumberFormat="1" applyFont="1" applyBorder="1" applyAlignment="1">
      <alignment horizontal="center" vertical="top"/>
    </xf>
    <xf numFmtId="171" fontId="9" fillId="2" borderId="9" xfId="5" applyNumberFormat="1" applyFont="1" applyBorder="1" applyAlignment="1">
      <alignment vertical="top"/>
    </xf>
    <xf numFmtId="171" fontId="9" fillId="2" borderId="9" xfId="6" applyNumberFormat="1" applyFont="1" applyBorder="1"/>
    <xf numFmtId="164" fontId="9" fillId="2" borderId="9" xfId="6" applyNumberFormat="1" applyFont="1" applyBorder="1"/>
    <xf numFmtId="0" fontId="1" fillId="0" borderId="9" xfId="0" applyFont="1" applyBorder="1" applyAlignment="1">
      <alignment horizontal="left" vertical="top"/>
    </xf>
    <xf numFmtId="4" fontId="6" fillId="0" borderId="3" xfId="0" applyNumberFormat="1" applyFont="1" applyBorder="1"/>
    <xf numFmtId="0" fontId="9" fillId="0" borderId="33" xfId="0" applyFont="1" applyBorder="1"/>
    <xf numFmtId="164" fontId="9" fillId="2" borderId="33" xfId="3" applyFont="1" applyFill="1" applyBorder="1"/>
    <xf numFmtId="164" fontId="9" fillId="2" borderId="34" xfId="3" applyFont="1" applyFill="1" applyBorder="1"/>
    <xf numFmtId="164" fontId="8" fillId="2" borderId="36" xfId="3" applyFont="1" applyFill="1" applyBorder="1"/>
    <xf numFmtId="0" fontId="8" fillId="2" borderId="35" xfId="4" applyNumberFormat="1" applyFont="1" applyFill="1" applyBorder="1" applyAlignment="1">
      <alignment horizontal="left"/>
    </xf>
    <xf numFmtId="0" fontId="8" fillId="0" borderId="28" xfId="0" applyFont="1" applyBorder="1"/>
    <xf numFmtId="0" fontId="9" fillId="0" borderId="37" xfId="0" applyFont="1" applyBorder="1"/>
    <xf numFmtId="164" fontId="9" fillId="2" borderId="38" xfId="3" applyFont="1" applyFill="1" applyBorder="1"/>
    <xf numFmtId="0" fontId="9" fillId="0" borderId="9" xfId="0" applyFont="1" applyBorder="1" applyAlignment="1">
      <alignment horizontal="left"/>
    </xf>
    <xf numFmtId="173" fontId="6" fillId="0" borderId="9" xfId="0" applyNumberFormat="1" applyFont="1" applyBorder="1"/>
    <xf numFmtId="0" fontId="5" fillId="2" borderId="9" xfId="1" applyFont="1" applyBorder="1" applyAlignment="1">
      <alignment vertical="center"/>
    </xf>
    <xf numFmtId="0" fontId="5" fillId="2" borderId="9" xfId="1" applyFont="1" applyBorder="1" applyAlignment="1">
      <alignment vertical="center" wrapText="1"/>
    </xf>
    <xf numFmtId="164" fontId="5" fillId="2" borderId="9" xfId="3" applyFont="1" applyFill="1" applyBorder="1" applyAlignment="1">
      <alignment vertical="center"/>
    </xf>
    <xf numFmtId="164" fontId="5" fillId="2" borderId="9" xfId="3" applyFont="1" applyFill="1" applyBorder="1" applyAlignment="1">
      <alignment vertical="center" wrapText="1"/>
    </xf>
    <xf numFmtId="2" fontId="1" fillId="2" borderId="9" xfId="1" applyNumberFormat="1" applyFont="1" applyBorder="1" applyAlignment="1">
      <alignment horizontal="right" vertical="top"/>
    </xf>
    <xf numFmtId="3" fontId="1" fillId="0" borderId="9" xfId="0" applyNumberFormat="1" applyFont="1" applyBorder="1" applyAlignment="1">
      <alignment horizontal="right" vertical="top" wrapText="1"/>
    </xf>
    <xf numFmtId="164" fontId="8" fillId="2" borderId="9" xfId="3" applyFont="1" applyFill="1" applyBorder="1" applyAlignment="1">
      <alignment vertical="center"/>
    </xf>
    <xf numFmtId="0" fontId="2" fillId="2" borderId="9" xfId="8" applyFont="1" applyBorder="1" applyAlignment="1">
      <alignment horizontal="left" vertical="top"/>
    </xf>
    <xf numFmtId="0" fontId="1" fillId="2" borderId="9" xfId="8" applyFont="1" applyBorder="1" applyAlignment="1">
      <alignment horizontal="left" vertical="top"/>
    </xf>
    <xf numFmtId="165" fontId="2" fillId="2" borderId="9" xfId="8" applyNumberFormat="1" applyFont="1" applyBorder="1" applyAlignment="1">
      <alignment horizontal="right" vertical="top"/>
    </xf>
    <xf numFmtId="166" fontId="2" fillId="2" borderId="9" xfId="8" applyNumberFormat="1" applyFont="1" applyBorder="1" applyAlignment="1">
      <alignment horizontal="right" vertical="top"/>
    </xf>
    <xf numFmtId="0" fontId="2" fillId="2" borderId="9" xfId="8" applyFont="1" applyBorder="1" applyAlignment="1">
      <alignment horizontal="right" vertical="top"/>
    </xf>
    <xf numFmtId="0" fontId="11" fillId="0" borderId="3" xfId="0" applyFont="1" applyBorder="1" applyAlignment="1">
      <alignment vertical="center" wrapText="1"/>
    </xf>
    <xf numFmtId="15" fontId="1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15" fontId="1" fillId="0" borderId="3" xfId="0" applyNumberFormat="1" applyFont="1" applyBorder="1" applyAlignment="1">
      <alignment horizontal="center" vertical="center"/>
    </xf>
    <xf numFmtId="0" fontId="9" fillId="2" borderId="3" xfId="1" applyFont="1"/>
    <xf numFmtId="179" fontId="9" fillId="2" borderId="3" xfId="1" applyNumberFormat="1" applyFont="1"/>
    <xf numFmtId="4" fontId="9" fillId="2" borderId="3" xfId="5" applyNumberFormat="1" applyFont="1" applyAlignment="1">
      <alignment vertical="top"/>
    </xf>
    <xf numFmtId="165" fontId="6" fillId="2" borderId="3" xfId="1" applyNumberFormat="1" applyFont="1"/>
    <xf numFmtId="4" fontId="9" fillId="2" borderId="3" xfId="6" applyNumberFormat="1" applyFont="1"/>
    <xf numFmtId="0" fontId="8" fillId="2" borderId="3" xfId="6" applyFont="1"/>
    <xf numFmtId="0" fontId="8" fillId="2" borderId="3" xfId="1" applyFont="1"/>
    <xf numFmtId="0" fontId="5" fillId="2" borderId="3" xfId="1" applyFont="1"/>
    <xf numFmtId="170" fontId="9" fillId="2" borderId="34" xfId="5" applyNumberFormat="1" applyFont="1" applyBorder="1"/>
    <xf numFmtId="170" fontId="9" fillId="2" borderId="36" xfId="1" applyNumberFormat="1" applyFont="1" applyBorder="1"/>
    <xf numFmtId="171" fontId="6" fillId="2" borderId="36" xfId="1" applyNumberFormat="1" applyFont="1" applyBorder="1"/>
    <xf numFmtId="0" fontId="9" fillId="2" borderId="35" xfId="6" applyFont="1" applyBorder="1"/>
    <xf numFmtId="0" fontId="8" fillId="2" borderId="35" xfId="1" applyFont="1" applyBorder="1"/>
    <xf numFmtId="0" fontId="9" fillId="2" borderId="35" xfId="1" applyFont="1" applyBorder="1"/>
    <xf numFmtId="4" fontId="8" fillId="2" borderId="3" xfId="5" applyNumberFormat="1" applyFont="1" applyAlignment="1">
      <alignment vertical="center" wrapText="1"/>
    </xf>
    <xf numFmtId="0" fontId="9" fillId="0" borderId="35" xfId="5" applyFont="1" applyFill="1" applyBorder="1" applyAlignment="1">
      <alignment vertical="top"/>
    </xf>
    <xf numFmtId="4" fontId="9" fillId="2" borderId="3" xfId="5" applyNumberFormat="1" applyFont="1" applyAlignment="1">
      <alignment horizontal="center" vertical="center"/>
    </xf>
    <xf numFmtId="4" fontId="9" fillId="2" borderId="3" xfId="5" applyNumberFormat="1" applyFont="1" applyAlignment="1">
      <alignment vertical="center"/>
    </xf>
    <xf numFmtId="0" fontId="9" fillId="0" borderId="3" xfId="1" applyFont="1" applyFill="1"/>
    <xf numFmtId="173" fontId="9" fillId="0" borderId="3" xfId="1" applyNumberFormat="1" applyFont="1" applyFill="1"/>
    <xf numFmtId="0" fontId="6" fillId="0" borderId="3" xfId="1" applyFont="1" applyFill="1"/>
    <xf numFmtId="0" fontId="5" fillId="0" borderId="3" xfId="1" applyFont="1" applyFill="1" applyAlignment="1">
      <alignment horizontal="center"/>
    </xf>
    <xf numFmtId="0" fontId="6" fillId="0" borderId="3" xfId="1" applyFont="1" applyFill="1" applyAlignment="1">
      <alignment wrapText="1"/>
    </xf>
    <xf numFmtId="10" fontId="9" fillId="0" borderId="3" xfId="7" applyNumberFormat="1" applyFont="1" applyFill="1" applyBorder="1"/>
    <xf numFmtId="0" fontId="9" fillId="0" borderId="0" xfId="0" applyFont="1"/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center" wrapText="1" indent="1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3" xfId="1" applyFont="1" applyFill="1"/>
    <xf numFmtId="0" fontId="8" fillId="0" borderId="9" xfId="0" applyFont="1" applyBorder="1" applyAlignment="1">
      <alignment horizontal="center" wrapText="1"/>
    </xf>
    <xf numFmtId="2" fontId="9" fillId="2" borderId="9" xfId="1" applyNumberFormat="1" applyFont="1" applyBorder="1" applyAlignment="1">
      <alignment horizontal="right" vertical="top"/>
    </xf>
    <xf numFmtId="0" fontId="11" fillId="0" borderId="36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9" fontId="6" fillId="0" borderId="0" xfId="0" applyNumberFormat="1" applyFont="1"/>
    <xf numFmtId="0" fontId="9" fillId="0" borderId="0" xfId="0" applyFont="1" applyAlignment="1">
      <alignment wrapText="1"/>
    </xf>
    <xf numFmtId="0" fontId="8" fillId="0" borderId="9" xfId="0" applyFont="1" applyBorder="1" applyAlignment="1">
      <alignment wrapText="1"/>
    </xf>
    <xf numFmtId="0" fontId="9" fillId="0" borderId="9" xfId="0" applyFont="1" applyBorder="1" applyAlignment="1">
      <alignment wrapText="1"/>
    </xf>
    <xf numFmtId="10" fontId="9" fillId="0" borderId="9" xfId="2" applyNumberFormat="1" applyFont="1" applyFill="1" applyBorder="1" applyAlignment="1" applyProtection="1">
      <alignment horizontal="center"/>
      <protection locked="0"/>
    </xf>
    <xf numFmtId="1" fontId="9" fillId="0" borderId="9" xfId="0" applyNumberFormat="1" applyFont="1" applyBorder="1" applyAlignment="1" applyProtection="1">
      <alignment horizontal="center"/>
      <protection locked="0"/>
    </xf>
    <xf numFmtId="0" fontId="9" fillId="0" borderId="9" xfId="0" applyFont="1" applyBorder="1" applyAlignment="1">
      <alignment horizontal="left" vertical="center"/>
    </xf>
    <xf numFmtId="10" fontId="9" fillId="0" borderId="9" xfId="0" applyNumberFormat="1" applyFont="1" applyBorder="1" applyAlignment="1">
      <alignment horizontal="center" wrapText="1"/>
    </xf>
    <xf numFmtId="10" fontId="9" fillId="0" borderId="0" xfId="0" applyNumberFormat="1" applyFont="1" applyAlignment="1">
      <alignment wrapText="1"/>
    </xf>
    <xf numFmtId="1" fontId="9" fillId="0" borderId="0" xfId="0" applyNumberFormat="1" applyFont="1" applyAlignment="1">
      <alignment wrapText="1"/>
    </xf>
    <xf numFmtId="0" fontId="8" fillId="0" borderId="9" xfId="0" applyFont="1" applyBorder="1"/>
    <xf numFmtId="0" fontId="5" fillId="0" borderId="9" xfId="0" applyFont="1" applyBorder="1" applyAlignment="1">
      <alignment horizontal="center" wrapText="1"/>
    </xf>
    <xf numFmtId="10" fontId="9" fillId="0" borderId="0" xfId="0" applyNumberFormat="1" applyFont="1" applyAlignment="1">
      <alignment horizontal="right" vertical="center" wrapText="1"/>
    </xf>
    <xf numFmtId="1" fontId="9" fillId="0" borderId="9" xfId="0" applyNumberFormat="1" applyFont="1" applyBorder="1"/>
    <xf numFmtId="4" fontId="9" fillId="0" borderId="9" xfId="0" applyNumberFormat="1" applyFont="1" applyBorder="1"/>
    <xf numFmtId="10" fontId="9" fillId="0" borderId="9" xfId="0" applyNumberFormat="1" applyFont="1" applyBorder="1" applyAlignment="1">
      <alignment horizontal="right" vertical="center"/>
    </xf>
    <xf numFmtId="4" fontId="9" fillId="0" borderId="9" xfId="0" applyNumberFormat="1" applyFont="1" applyBorder="1" applyAlignment="1">
      <alignment horizontal="right" vertical="center"/>
    </xf>
    <xf numFmtId="0" fontId="6" fillId="0" borderId="9" xfId="0" applyFont="1" applyBorder="1"/>
    <xf numFmtId="10" fontId="9" fillId="0" borderId="9" xfId="2" applyNumberFormat="1" applyFont="1" applyFill="1" applyBorder="1" applyAlignment="1">
      <alignment horizontal="right" vertical="center"/>
    </xf>
    <xf numFmtId="10" fontId="9" fillId="0" borderId="0" xfId="0" applyNumberFormat="1" applyFont="1" applyAlignment="1">
      <alignment horizontal="right" vertical="center"/>
    </xf>
    <xf numFmtId="173" fontId="9" fillId="0" borderId="9" xfId="0" applyNumberFormat="1" applyFont="1" applyBorder="1"/>
    <xf numFmtId="1" fontId="6" fillId="0" borderId="9" xfId="0" applyNumberFormat="1" applyFont="1" applyBorder="1" applyAlignment="1" applyProtection="1">
      <alignment horizontal="center"/>
      <protection locked="0"/>
    </xf>
    <xf numFmtId="0" fontId="9" fillId="0" borderId="39" xfId="0" applyFont="1" applyBorder="1" applyAlignment="1">
      <alignment horizontal="left" vertical="center"/>
    </xf>
    <xf numFmtId="10" fontId="9" fillId="0" borderId="9" xfId="0" applyNumberFormat="1" applyFont="1" applyBorder="1" applyAlignment="1">
      <alignment horizontal="right" vertical="center" wrapText="1"/>
    </xf>
    <xf numFmtId="10" fontId="9" fillId="0" borderId="9" xfId="2" applyNumberFormat="1" applyFont="1" applyFill="1" applyBorder="1"/>
    <xf numFmtId="10" fontId="9" fillId="0" borderId="0" xfId="2" applyNumberFormat="1" applyFont="1" applyFill="1"/>
    <xf numFmtId="0" fontId="5" fillId="0" borderId="9" xfId="0" applyFont="1" applyBorder="1" applyAlignment="1">
      <alignment wrapText="1"/>
    </xf>
    <xf numFmtId="0" fontId="8" fillId="0" borderId="0" xfId="0" applyFont="1" applyAlignment="1">
      <alignment wrapText="1"/>
    </xf>
    <xf numFmtId="10" fontId="9" fillId="0" borderId="9" xfId="0" applyNumberFormat="1" applyFont="1" applyBorder="1" applyAlignment="1">
      <alignment vertical="center" wrapText="1"/>
    </xf>
    <xf numFmtId="2" fontId="9" fillId="0" borderId="9" xfId="0" applyNumberFormat="1" applyFont="1" applyBorder="1"/>
    <xf numFmtId="0" fontId="6" fillId="0" borderId="9" xfId="0" applyFont="1" applyBorder="1" applyAlignment="1">
      <alignment wrapText="1"/>
    </xf>
    <xf numFmtId="0" fontId="9" fillId="0" borderId="9" xfId="0" applyFont="1" applyBorder="1" applyAlignment="1">
      <alignment horizontal="center"/>
    </xf>
    <xf numFmtId="1" fontId="9" fillId="0" borderId="9" xfId="0" applyNumberFormat="1" applyFont="1" applyBorder="1" applyAlignment="1">
      <alignment horizontal="center"/>
    </xf>
    <xf numFmtId="4" fontId="9" fillId="0" borderId="9" xfId="0" applyNumberFormat="1" applyFont="1" applyBorder="1" applyAlignment="1">
      <alignment horizontal="center"/>
    </xf>
    <xf numFmtId="174" fontId="9" fillId="0" borderId="9" xfId="0" applyNumberFormat="1" applyFont="1" applyBorder="1"/>
    <xf numFmtId="0" fontId="6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0" xfId="0" applyFont="1"/>
    <xf numFmtId="2" fontId="9" fillId="0" borderId="0" xfId="0" applyNumberFormat="1" applyFont="1"/>
    <xf numFmtId="10" fontId="9" fillId="0" borderId="9" xfId="2" applyNumberFormat="1" applyFont="1" applyFill="1" applyBorder="1" applyAlignment="1" applyProtection="1">
      <alignment horizontal="center" vertical="center"/>
      <protection locked="0"/>
    </xf>
    <xf numFmtId="1" fontId="9" fillId="0" borderId="9" xfId="0" applyNumberFormat="1" applyFont="1" applyBorder="1" applyAlignment="1" applyProtection="1">
      <alignment horizontal="center" vertical="center"/>
      <protection locked="0"/>
    </xf>
    <xf numFmtId="10" fontId="6" fillId="0" borderId="9" xfId="0" applyNumberFormat="1" applyFont="1" applyBorder="1" applyAlignment="1">
      <alignment horizontal="right" vertical="center"/>
    </xf>
    <xf numFmtId="4" fontId="6" fillId="0" borderId="9" xfId="0" applyNumberFormat="1" applyFont="1" applyBorder="1" applyAlignment="1">
      <alignment horizontal="right" vertical="center"/>
    </xf>
    <xf numFmtId="4" fontId="9" fillId="0" borderId="0" xfId="0" applyNumberFormat="1" applyFont="1" applyAlignment="1">
      <alignment horizontal="right" vertical="center"/>
    </xf>
    <xf numFmtId="179" fontId="9" fillId="0" borderId="9" xfId="0" applyNumberFormat="1" applyFont="1" applyBorder="1" applyAlignment="1">
      <alignment wrapText="1"/>
    </xf>
    <xf numFmtId="164" fontId="9" fillId="2" borderId="9" xfId="3" applyFont="1" applyFill="1" applyBorder="1" applyAlignment="1">
      <alignment horizontal="right"/>
    </xf>
    <xf numFmtId="164" fontId="9" fillId="0" borderId="9" xfId="3" applyFont="1" applyFill="1" applyBorder="1"/>
    <xf numFmtId="164" fontId="9" fillId="0" borderId="9" xfId="5" applyNumberFormat="1" applyFont="1" applyFill="1" applyBorder="1" applyAlignment="1">
      <alignment vertical="top"/>
    </xf>
    <xf numFmtId="171" fontId="9" fillId="0" borderId="9" xfId="5" applyNumberFormat="1" applyFont="1" applyFill="1" applyBorder="1" applyAlignment="1">
      <alignment vertical="top"/>
    </xf>
    <xf numFmtId="171" fontId="9" fillId="0" borderId="3" xfId="7" applyNumberFormat="1" applyFont="1" applyFill="1" applyBorder="1"/>
    <xf numFmtId="0" fontId="9" fillId="0" borderId="3" xfId="5" applyFont="1" applyFill="1"/>
    <xf numFmtId="171" fontId="9" fillId="0" borderId="9" xfId="6" applyNumberFormat="1" applyFont="1" applyFill="1" applyBorder="1"/>
    <xf numFmtId="164" fontId="9" fillId="0" borderId="9" xfId="6" applyNumberFormat="1" applyFont="1" applyFill="1" applyBorder="1"/>
    <xf numFmtId="15" fontId="9" fillId="2" borderId="35" xfId="5" applyNumberFormat="1" applyFont="1" applyBorder="1" applyAlignment="1">
      <alignment vertical="top"/>
    </xf>
    <xf numFmtId="15" fontId="9" fillId="2" borderId="36" xfId="5" applyNumberFormat="1" applyFont="1" applyBorder="1" applyAlignment="1">
      <alignment vertical="top"/>
    </xf>
    <xf numFmtId="15" fontId="9" fillId="2" borderId="3" xfId="5" applyNumberFormat="1" applyFont="1" applyAlignment="1">
      <alignment vertical="top"/>
    </xf>
    <xf numFmtId="4" fontId="6" fillId="0" borderId="0" xfId="0" applyNumberFormat="1" applyFont="1"/>
    <xf numFmtId="9" fontId="6" fillId="0" borderId="0" xfId="2" applyFont="1"/>
    <xf numFmtId="166" fontId="1" fillId="2" borderId="4" xfId="0" applyNumberFormat="1" applyFont="1" applyFill="1" applyBorder="1" applyAlignment="1">
      <alignment horizontal="right" vertical="top" wrapText="1"/>
    </xf>
    <xf numFmtId="0" fontId="9" fillId="0" borderId="9" xfId="0" applyFont="1" applyBorder="1" applyAlignment="1">
      <alignment vertical="center"/>
    </xf>
    <xf numFmtId="0" fontId="9" fillId="0" borderId="35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10" fillId="0" borderId="35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9" fillId="0" borderId="3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164" fontId="9" fillId="2" borderId="9" xfId="3" applyFont="1" applyFill="1" applyBorder="1" applyAlignment="1">
      <alignment horizontal="center" vertical="center" wrapText="1"/>
    </xf>
    <xf numFmtId="0" fontId="5" fillId="0" borderId="3" xfId="1" applyFont="1" applyFill="1" applyAlignment="1">
      <alignment horizontal="center" wrapText="1"/>
    </xf>
    <xf numFmtId="0" fontId="5" fillId="0" borderId="3" xfId="1" applyFont="1" applyFill="1" applyAlignment="1">
      <alignment horizontal="center"/>
    </xf>
    <xf numFmtId="0" fontId="8" fillId="0" borderId="29" xfId="0" applyFont="1" applyBorder="1" applyAlignment="1">
      <alignment horizontal="center" wrapText="1"/>
    </xf>
    <xf numFmtId="0" fontId="8" fillId="0" borderId="31" xfId="0" applyFont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8" fillId="0" borderId="9" xfId="0" applyFont="1" applyBorder="1" applyAlignment="1">
      <alignment wrapText="1"/>
    </xf>
    <xf numFmtId="0" fontId="8" fillId="0" borderId="9" xfId="0" applyFont="1" applyBorder="1" applyAlignment="1">
      <alignment horizontal="center" wrapText="1"/>
    </xf>
    <xf numFmtId="0" fontId="9" fillId="0" borderId="0" xfId="0" applyFont="1" applyAlignment="1">
      <alignment wrapText="1"/>
    </xf>
    <xf numFmtId="0" fontId="9" fillId="2" borderId="9" xfId="5" applyFont="1" applyBorder="1" applyAlignment="1">
      <alignment vertical="center"/>
    </xf>
    <xf numFmtId="0" fontId="9" fillId="2" borderId="9" xfId="5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9" xfId="0" applyFont="1" applyBorder="1" applyAlignment="1">
      <alignment horizontal="left" vertical="center" wrapText="1" indent="7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4" fontId="9" fillId="2" borderId="9" xfId="5" applyNumberFormat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164" fontId="8" fillId="2" borderId="40" xfId="3" applyFont="1" applyFill="1" applyBorder="1" applyAlignment="1">
      <alignment vertical="center"/>
    </xf>
    <xf numFmtId="164" fontId="8" fillId="2" borderId="41" xfId="3" applyFont="1" applyFill="1" applyBorder="1" applyAlignment="1">
      <alignment vertical="center"/>
    </xf>
    <xf numFmtId="164" fontId="8" fillId="2" borderId="42" xfId="3" applyFont="1" applyFill="1" applyBorder="1" applyAlignment="1">
      <alignment vertical="center"/>
    </xf>
    <xf numFmtId="4" fontId="8" fillId="2" borderId="9" xfId="5" applyNumberFormat="1" applyFont="1" applyBorder="1" applyAlignment="1">
      <alignment horizontal="center" vertical="center" wrapText="1"/>
    </xf>
  </cellXfs>
  <cellStyles count="9">
    <cellStyle name="Comma 2" xfId="4" xr:uid="{381D34EE-F270-460A-9DF0-981FCAEA8896}"/>
    <cellStyle name="Comma 3" xfId="3" xr:uid="{8F61D857-6EBA-48AE-83BC-B6F63E01CB50}"/>
    <cellStyle name="Normal" xfId="0" builtinId="0"/>
    <cellStyle name="Normal 13" xfId="1" xr:uid="{D2DDF759-2F1A-4850-9ED6-9F43ECE9BCCE}"/>
    <cellStyle name="Normal 15" xfId="8" xr:uid="{4304380E-E4DF-490B-B69E-0D87A46B7A58}"/>
    <cellStyle name="Normal 2" xfId="5" xr:uid="{3BC799DC-3B20-4802-B165-1A6E4E181344}"/>
    <cellStyle name="Normal 2 2" xfId="6" xr:uid="{B7EAC899-AB3F-4EDC-9D26-540695E6E775}"/>
    <cellStyle name="Percent" xfId="2" builtinId="5"/>
    <cellStyle name="Percent 2" xfId="7" xr:uid="{A6519D9F-7B38-471E-959B-BB88D5C68D8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319</xdr:row>
      <xdr:rowOff>104775</xdr:rowOff>
    </xdr:from>
    <xdr:to>
      <xdr:col>1</xdr:col>
      <xdr:colOff>3476625</xdr:colOff>
      <xdr:row>330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0A5124-6082-44A5-AD5B-B010F7D4D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49739550"/>
          <a:ext cx="272415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1285875</xdr:colOff>
      <xdr:row>320</xdr:row>
      <xdr:rowOff>57151</xdr:rowOff>
    </xdr:from>
    <xdr:to>
      <xdr:col>4</xdr:col>
      <xdr:colOff>304800</xdr:colOff>
      <xdr:row>329</xdr:row>
      <xdr:rowOff>114301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0D89994-BF5E-4067-BD2B-83A76A795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49844326"/>
          <a:ext cx="2524125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716280</xdr:colOff>
      <xdr:row>196</xdr:row>
      <xdr:rowOff>0</xdr:rowOff>
    </xdr:from>
    <xdr:to>
      <xdr:col>1</xdr:col>
      <xdr:colOff>3126105</xdr:colOff>
      <xdr:row>204</xdr:row>
      <xdr:rowOff>41910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B47EA54B-F3DF-4428-A983-7E9DE1E9E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" y="35423475"/>
          <a:ext cx="2409825" cy="1261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312420</xdr:colOff>
      <xdr:row>195</xdr:row>
      <xdr:rowOff>104775</xdr:rowOff>
    </xdr:from>
    <xdr:to>
      <xdr:col>3</xdr:col>
      <xdr:colOff>643890</xdr:colOff>
      <xdr:row>204</xdr:row>
      <xdr:rowOff>51435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85D6AB1-2BA6-47AD-A8F1-66871475A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7220" y="35375850"/>
          <a:ext cx="2236470" cy="1318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151</xdr:row>
      <xdr:rowOff>47625</xdr:rowOff>
    </xdr:from>
    <xdr:to>
      <xdr:col>1</xdr:col>
      <xdr:colOff>2971800</xdr:colOff>
      <xdr:row>159</xdr:row>
      <xdr:rowOff>150495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C954F220-C72F-4734-8DAC-0B7E4269C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4898350"/>
          <a:ext cx="2619375" cy="1322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151</xdr:row>
      <xdr:rowOff>114300</xdr:rowOff>
    </xdr:from>
    <xdr:to>
      <xdr:col>3</xdr:col>
      <xdr:colOff>1506855</xdr:colOff>
      <xdr:row>159</xdr:row>
      <xdr:rowOff>142875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9E6E8C18-A6AA-4F0D-912B-3F91C8F9C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24965025"/>
          <a:ext cx="261175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213360</xdr:colOff>
      <xdr:row>284</xdr:row>
      <xdr:rowOff>24764</xdr:rowOff>
    </xdr:from>
    <xdr:to>
      <xdr:col>1</xdr:col>
      <xdr:colOff>2823210</xdr:colOff>
      <xdr:row>292</xdr:row>
      <xdr:rowOff>133349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1DF99A-D1FB-4F5C-ADF8-B459DA2C3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" y="48630839"/>
          <a:ext cx="2609850" cy="1327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323851</xdr:colOff>
      <xdr:row>283</xdr:row>
      <xdr:rowOff>104775</xdr:rowOff>
    </xdr:from>
    <xdr:to>
      <xdr:col>3</xdr:col>
      <xdr:colOff>1687831</xdr:colOff>
      <xdr:row>293</xdr:row>
      <xdr:rowOff>85725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182AF49-691C-481E-8211-4BAE0034D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1" y="48558450"/>
          <a:ext cx="2783205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462915</xdr:colOff>
      <xdr:row>459</xdr:row>
      <xdr:rowOff>11430</xdr:rowOff>
    </xdr:from>
    <xdr:to>
      <xdr:col>4</xdr:col>
      <xdr:colOff>89535</xdr:colOff>
      <xdr:row>468</xdr:row>
      <xdr:rowOff>70485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9A4034-B013-417D-81D6-363553544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9965" y="60876180"/>
          <a:ext cx="2560320" cy="1430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291465</xdr:colOff>
      <xdr:row>458</xdr:row>
      <xdr:rowOff>142875</xdr:rowOff>
    </xdr:from>
    <xdr:to>
      <xdr:col>1</xdr:col>
      <xdr:colOff>2817495</xdr:colOff>
      <xdr:row>468</xdr:row>
      <xdr:rowOff>49530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651767C-16D9-403B-AA7B-516599FD0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" y="60855225"/>
          <a:ext cx="2526030" cy="1430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436245</xdr:colOff>
      <xdr:row>323</xdr:row>
      <xdr:rowOff>53340</xdr:rowOff>
    </xdr:from>
    <xdr:to>
      <xdr:col>4</xdr:col>
      <xdr:colOff>800100</xdr:colOff>
      <xdr:row>332</xdr:row>
      <xdr:rowOff>120015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B7DA2A-BCF8-4129-B585-AE87EDA5D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0895" y="55774590"/>
          <a:ext cx="300228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323</xdr:row>
      <xdr:rowOff>38100</xdr:rowOff>
    </xdr:from>
    <xdr:to>
      <xdr:col>1</xdr:col>
      <xdr:colOff>2996836</xdr:colOff>
      <xdr:row>333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374225F-A2A7-48FD-A20A-8C0E439D1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55759350"/>
          <a:ext cx="2920636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365760</xdr:colOff>
      <xdr:row>232</xdr:row>
      <xdr:rowOff>125730</xdr:rowOff>
    </xdr:from>
    <xdr:to>
      <xdr:col>1</xdr:col>
      <xdr:colOff>2710815</xdr:colOff>
      <xdr:row>242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60A3F4-7AE1-429A-8EC5-FF741604C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" y="41778555"/>
          <a:ext cx="2345055" cy="1398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352425</xdr:colOff>
      <xdr:row>233</xdr:row>
      <xdr:rowOff>19050</xdr:rowOff>
    </xdr:from>
    <xdr:to>
      <xdr:col>3</xdr:col>
      <xdr:colOff>1354455</xdr:colOff>
      <xdr:row>242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17CAF5B-CAB5-4200-BA65-3E587E8A6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40700325"/>
          <a:ext cx="2440305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L329"/>
  <sheetViews>
    <sheetView tabSelected="1" zoomScaleNormal="100" workbookViewId="0"/>
  </sheetViews>
  <sheetFormatPr defaultRowHeight="12" x14ac:dyDescent="0.2"/>
  <cols>
    <col min="1" max="1" width="3.28515625" style="51" customWidth="1"/>
    <col min="2" max="2" width="58" style="51" bestFit="1" customWidth="1"/>
    <col min="3" max="3" width="19.28515625" style="51" customWidth="1"/>
    <col min="4" max="4" width="33.28515625" style="51" customWidth="1"/>
    <col min="5" max="5" width="16.7109375" style="51" customWidth="1"/>
    <col min="6" max="6" width="25" style="51" customWidth="1"/>
    <col min="7" max="7" width="15.140625" style="51" customWidth="1"/>
    <col min="8" max="8" width="13.140625" style="51" customWidth="1"/>
    <col min="9" max="9" width="9.28515625" style="51" customWidth="1"/>
    <col min="10" max="10" width="13.85546875" style="51" bestFit="1" customWidth="1"/>
    <col min="11" max="11" width="12.7109375" style="51" bestFit="1" customWidth="1"/>
    <col min="12" max="16384" width="9.140625" style="51"/>
  </cols>
  <sheetData>
    <row r="1" spans="1:10" ht="15.95" customHeight="1" x14ac:dyDescent="0.2">
      <c r="A1" s="50"/>
      <c r="B1" s="46" t="s">
        <v>1230</v>
      </c>
      <c r="C1" s="50"/>
      <c r="D1" s="50"/>
      <c r="E1" s="50"/>
      <c r="F1" s="50"/>
      <c r="G1" s="50"/>
      <c r="H1" s="50"/>
      <c r="I1" s="50"/>
      <c r="J1" s="50"/>
    </row>
    <row r="2" spans="1:10" ht="12.95" customHeight="1" x14ac:dyDescent="0.2">
      <c r="A2" s="50"/>
      <c r="B2" s="2"/>
      <c r="C2" s="50"/>
      <c r="D2" s="50"/>
      <c r="E2" s="50"/>
      <c r="F2" s="50"/>
      <c r="G2" s="50"/>
      <c r="H2" s="50"/>
      <c r="I2" s="50"/>
      <c r="J2" s="50"/>
    </row>
    <row r="3" spans="1:10" ht="12.95" customHeight="1" x14ac:dyDescent="0.2">
      <c r="A3" s="3" t="s">
        <v>0</v>
      </c>
      <c r="B3" s="52" t="s">
        <v>1</v>
      </c>
      <c r="C3" s="50"/>
      <c r="D3" s="50"/>
      <c r="E3" s="50"/>
      <c r="F3" s="50"/>
      <c r="G3" s="50"/>
      <c r="H3" s="50"/>
      <c r="I3" s="50"/>
      <c r="J3" s="50"/>
    </row>
    <row r="4" spans="1:10" ht="27.95" customHeight="1" x14ac:dyDescent="0.2">
      <c r="A4" s="50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53"/>
    </row>
    <row r="5" spans="1:10" ht="12.95" customHeight="1" x14ac:dyDescent="0.2">
      <c r="A5" s="50"/>
      <c r="B5" s="8" t="s">
        <v>11</v>
      </c>
      <c r="C5" s="9"/>
      <c r="D5" s="9"/>
      <c r="E5" s="9"/>
      <c r="F5" s="9"/>
      <c r="G5" s="9"/>
      <c r="H5" s="15"/>
      <c r="I5" s="16"/>
      <c r="J5" s="50"/>
    </row>
    <row r="6" spans="1:10" ht="12.95" customHeight="1" x14ac:dyDescent="0.2">
      <c r="A6" s="50"/>
      <c r="B6" s="8" t="s">
        <v>12</v>
      </c>
      <c r="C6" s="9"/>
      <c r="D6" s="9"/>
      <c r="E6" s="9"/>
      <c r="F6" s="54"/>
      <c r="G6" s="15"/>
      <c r="H6" s="15"/>
      <c r="I6" s="16"/>
      <c r="J6" s="50"/>
    </row>
    <row r="7" spans="1:10" ht="12.95" customHeight="1" x14ac:dyDescent="0.2">
      <c r="A7" s="10" t="s">
        <v>13</v>
      </c>
      <c r="B7" s="11" t="s">
        <v>14</v>
      </c>
      <c r="C7" s="9" t="s">
        <v>15</v>
      </c>
      <c r="D7" s="9" t="s">
        <v>16</v>
      </c>
      <c r="E7" s="12">
        <v>149727224</v>
      </c>
      <c r="F7" s="13">
        <v>1114794.05</v>
      </c>
      <c r="G7" s="14">
        <v>7.8799999999999995E-2</v>
      </c>
      <c r="H7" s="15"/>
      <c r="I7" s="16"/>
      <c r="J7" s="50"/>
    </row>
    <row r="8" spans="1:10" ht="12.95" customHeight="1" x14ac:dyDescent="0.2">
      <c r="A8" s="10" t="s">
        <v>17</v>
      </c>
      <c r="B8" s="11" t="s">
        <v>18</v>
      </c>
      <c r="C8" s="9" t="s">
        <v>19</v>
      </c>
      <c r="D8" s="9" t="s">
        <v>20</v>
      </c>
      <c r="E8" s="12">
        <v>312022782</v>
      </c>
      <c r="F8" s="13">
        <v>906582.19</v>
      </c>
      <c r="G8" s="14">
        <v>6.4100000000000004E-2</v>
      </c>
      <c r="H8" s="15"/>
      <c r="I8" s="16"/>
      <c r="J8" s="50"/>
    </row>
    <row r="9" spans="1:10" ht="12.95" customHeight="1" x14ac:dyDescent="0.2">
      <c r="A9" s="10" t="s">
        <v>21</v>
      </c>
      <c r="B9" s="11" t="s">
        <v>22</v>
      </c>
      <c r="C9" s="9" t="s">
        <v>23</v>
      </c>
      <c r="D9" s="9" t="s">
        <v>24</v>
      </c>
      <c r="E9" s="12">
        <v>287864469</v>
      </c>
      <c r="F9" s="13">
        <v>825883.16</v>
      </c>
      <c r="G9" s="14">
        <v>5.8400000000000001E-2</v>
      </c>
      <c r="H9" s="15"/>
      <c r="I9" s="16"/>
      <c r="J9" s="50"/>
    </row>
    <row r="10" spans="1:10" ht="12.95" customHeight="1" x14ac:dyDescent="0.2">
      <c r="A10" s="10" t="s">
        <v>25</v>
      </c>
      <c r="B10" s="11" t="s">
        <v>26</v>
      </c>
      <c r="C10" s="9" t="s">
        <v>27</v>
      </c>
      <c r="D10" s="9" t="s">
        <v>28</v>
      </c>
      <c r="E10" s="12">
        <v>174816417</v>
      </c>
      <c r="F10" s="13">
        <v>800484.37</v>
      </c>
      <c r="G10" s="14">
        <v>5.6599999999999998E-2</v>
      </c>
      <c r="H10" s="15"/>
      <c r="I10" s="16"/>
      <c r="J10" s="50"/>
    </row>
    <row r="11" spans="1:10" ht="12.95" customHeight="1" x14ac:dyDescent="0.2">
      <c r="A11" s="10" t="s">
        <v>29</v>
      </c>
      <c r="B11" s="11" t="s">
        <v>30</v>
      </c>
      <c r="C11" s="9" t="s">
        <v>31</v>
      </c>
      <c r="D11" s="9" t="s">
        <v>16</v>
      </c>
      <c r="E11" s="12">
        <v>57517280</v>
      </c>
      <c r="F11" s="13">
        <v>722647.11</v>
      </c>
      <c r="G11" s="14">
        <v>5.11E-2</v>
      </c>
      <c r="H11" s="15"/>
      <c r="I11" s="16"/>
      <c r="J11" s="50"/>
    </row>
    <row r="12" spans="1:10" ht="12.95" customHeight="1" x14ac:dyDescent="0.2">
      <c r="A12" s="10" t="s">
        <v>32</v>
      </c>
      <c r="B12" s="11" t="s">
        <v>33</v>
      </c>
      <c r="C12" s="9" t="s">
        <v>34</v>
      </c>
      <c r="D12" s="9" t="s">
        <v>35</v>
      </c>
      <c r="E12" s="12">
        <v>6115824</v>
      </c>
      <c r="F12" s="13">
        <v>633660.52</v>
      </c>
      <c r="G12" s="14">
        <v>4.48E-2</v>
      </c>
      <c r="H12" s="15"/>
      <c r="I12" s="16"/>
      <c r="J12" s="50"/>
    </row>
    <row r="13" spans="1:10" ht="12.95" customHeight="1" x14ac:dyDescent="0.2">
      <c r="A13" s="10" t="s">
        <v>36</v>
      </c>
      <c r="B13" s="11" t="s">
        <v>37</v>
      </c>
      <c r="C13" s="9" t="s">
        <v>38</v>
      </c>
      <c r="D13" s="9" t="s">
        <v>16</v>
      </c>
      <c r="E13" s="12">
        <v>151839325</v>
      </c>
      <c r="F13" s="13">
        <v>583366.68999999994</v>
      </c>
      <c r="G13" s="14">
        <v>4.1200000000000001E-2</v>
      </c>
      <c r="H13" s="15"/>
      <c r="I13" s="16"/>
      <c r="J13" s="50"/>
    </row>
    <row r="14" spans="1:10" ht="12.95" customHeight="1" x14ac:dyDescent="0.2">
      <c r="A14" s="10" t="s">
        <v>39</v>
      </c>
      <c r="B14" s="11" t="s">
        <v>40</v>
      </c>
      <c r="C14" s="9" t="s">
        <v>41</v>
      </c>
      <c r="D14" s="9" t="s">
        <v>42</v>
      </c>
      <c r="E14" s="12">
        <v>42972063</v>
      </c>
      <c r="F14" s="13">
        <v>508703.28</v>
      </c>
      <c r="G14" s="14">
        <v>3.5999999999999997E-2</v>
      </c>
      <c r="H14" s="15"/>
      <c r="I14" s="16"/>
      <c r="J14" s="50"/>
    </row>
    <row r="15" spans="1:10" ht="12.95" customHeight="1" x14ac:dyDescent="0.2">
      <c r="A15" s="10" t="s">
        <v>43</v>
      </c>
      <c r="B15" s="11" t="s">
        <v>44</v>
      </c>
      <c r="C15" s="9" t="s">
        <v>45</v>
      </c>
      <c r="D15" s="9" t="s">
        <v>46</v>
      </c>
      <c r="E15" s="12">
        <v>16039400</v>
      </c>
      <c r="F15" s="13">
        <v>488495.97</v>
      </c>
      <c r="G15" s="14">
        <v>3.4500000000000003E-2</v>
      </c>
      <c r="H15" s="15"/>
      <c r="I15" s="16"/>
      <c r="J15" s="50"/>
    </row>
    <row r="16" spans="1:10" ht="12.95" customHeight="1" x14ac:dyDescent="0.2">
      <c r="A16" s="10" t="s">
        <v>47</v>
      </c>
      <c r="B16" s="11" t="s">
        <v>48</v>
      </c>
      <c r="C16" s="9" t="s">
        <v>49</v>
      </c>
      <c r="D16" s="9" t="s">
        <v>42</v>
      </c>
      <c r="E16" s="12">
        <v>37339573</v>
      </c>
      <c r="F16" s="13">
        <v>433475.1</v>
      </c>
      <c r="G16" s="14">
        <v>3.0599999999999999E-2</v>
      </c>
      <c r="H16" s="15"/>
      <c r="I16" s="16"/>
      <c r="J16" s="50"/>
    </row>
    <row r="17" spans="1:10" ht="12.95" customHeight="1" x14ac:dyDescent="0.2">
      <c r="A17" s="10" t="s">
        <v>50</v>
      </c>
      <c r="B17" s="11" t="s">
        <v>51</v>
      </c>
      <c r="C17" s="9" t="s">
        <v>52</v>
      </c>
      <c r="D17" s="9" t="s">
        <v>16</v>
      </c>
      <c r="E17" s="12">
        <v>33244875</v>
      </c>
      <c r="F17" s="13">
        <v>427728.56</v>
      </c>
      <c r="G17" s="14">
        <v>3.0200000000000001E-2</v>
      </c>
      <c r="H17" s="15"/>
      <c r="I17" s="16"/>
      <c r="J17" s="50"/>
    </row>
    <row r="18" spans="1:10" ht="12.95" customHeight="1" x14ac:dyDescent="0.2">
      <c r="A18" s="10" t="s">
        <v>53</v>
      </c>
      <c r="B18" s="11" t="s">
        <v>54</v>
      </c>
      <c r="C18" s="9" t="s">
        <v>55</v>
      </c>
      <c r="D18" s="9" t="s">
        <v>46</v>
      </c>
      <c r="E18" s="12">
        <v>3039945</v>
      </c>
      <c r="F18" s="13">
        <v>399053.58</v>
      </c>
      <c r="G18" s="14">
        <v>2.8199999999999999E-2</v>
      </c>
      <c r="H18" s="15"/>
      <c r="I18" s="16"/>
      <c r="J18" s="50"/>
    </row>
    <row r="19" spans="1:10" ht="12.95" customHeight="1" x14ac:dyDescent="0.2">
      <c r="A19" s="10" t="s">
        <v>56</v>
      </c>
      <c r="B19" s="11" t="s">
        <v>57</v>
      </c>
      <c r="C19" s="9" t="s">
        <v>58</v>
      </c>
      <c r="D19" s="9" t="s">
        <v>59</v>
      </c>
      <c r="E19" s="12">
        <v>21167034</v>
      </c>
      <c r="F19" s="13">
        <v>387145.05</v>
      </c>
      <c r="G19" s="14">
        <v>2.7400000000000001E-2</v>
      </c>
      <c r="H19" s="15"/>
      <c r="I19" s="16"/>
      <c r="J19" s="50"/>
    </row>
    <row r="20" spans="1:10" ht="12.95" customHeight="1" x14ac:dyDescent="0.2">
      <c r="A20" s="10" t="s">
        <v>60</v>
      </c>
      <c r="B20" s="11" t="s">
        <v>61</v>
      </c>
      <c r="C20" s="9" t="s">
        <v>62</v>
      </c>
      <c r="D20" s="9" t="s">
        <v>42</v>
      </c>
      <c r="E20" s="12">
        <v>15874545</v>
      </c>
      <c r="F20" s="13">
        <v>358590.1</v>
      </c>
      <c r="G20" s="14">
        <v>2.5399999999999999E-2</v>
      </c>
      <c r="H20" s="15"/>
      <c r="I20" s="16"/>
      <c r="J20" s="50"/>
    </row>
    <row r="21" spans="1:10" ht="12.95" customHeight="1" x14ac:dyDescent="0.2">
      <c r="A21" s="10" t="s">
        <v>63</v>
      </c>
      <c r="B21" s="11" t="s">
        <v>64</v>
      </c>
      <c r="C21" s="9" t="s">
        <v>65</v>
      </c>
      <c r="D21" s="9" t="s">
        <v>66</v>
      </c>
      <c r="E21" s="12">
        <v>19259906</v>
      </c>
      <c r="F21" s="13">
        <v>207564.01</v>
      </c>
      <c r="G21" s="14">
        <v>1.47E-2</v>
      </c>
      <c r="H21" s="15"/>
      <c r="I21" s="16"/>
      <c r="J21" s="50"/>
    </row>
    <row r="22" spans="1:10" ht="12.95" customHeight="1" x14ac:dyDescent="0.2">
      <c r="A22" s="10" t="s">
        <v>67</v>
      </c>
      <c r="B22" s="11" t="s">
        <v>68</v>
      </c>
      <c r="C22" s="9" t="s">
        <v>69</v>
      </c>
      <c r="D22" s="9" t="s">
        <v>66</v>
      </c>
      <c r="E22" s="12">
        <v>14020176</v>
      </c>
      <c r="F22" s="13">
        <v>196422.67</v>
      </c>
      <c r="G22" s="14">
        <v>1.3899999999999999E-2</v>
      </c>
      <c r="H22" s="15"/>
      <c r="I22" s="16"/>
      <c r="J22" s="50"/>
    </row>
    <row r="23" spans="1:10" ht="12.95" customHeight="1" x14ac:dyDescent="0.2">
      <c r="A23" s="10" t="s">
        <v>70</v>
      </c>
      <c r="B23" s="11" t="s">
        <v>71</v>
      </c>
      <c r="C23" s="9" t="s">
        <v>72</v>
      </c>
      <c r="D23" s="9" t="s">
        <v>66</v>
      </c>
      <c r="E23" s="12">
        <v>14298956</v>
      </c>
      <c r="F23" s="13">
        <v>186386.89</v>
      </c>
      <c r="G23" s="14">
        <v>1.32E-2</v>
      </c>
      <c r="H23" s="15"/>
      <c r="I23" s="16"/>
      <c r="J23" s="50"/>
    </row>
    <row r="24" spans="1:10" ht="12.95" customHeight="1" x14ac:dyDescent="0.2">
      <c r="A24" s="10" t="s">
        <v>73</v>
      </c>
      <c r="B24" s="11" t="s">
        <v>74</v>
      </c>
      <c r="C24" s="9" t="s">
        <v>75</v>
      </c>
      <c r="D24" s="9" t="s">
        <v>76</v>
      </c>
      <c r="E24" s="12">
        <v>87857170</v>
      </c>
      <c r="F24" s="13">
        <v>140984.4</v>
      </c>
      <c r="G24" s="14">
        <v>0.01</v>
      </c>
      <c r="H24" s="15"/>
      <c r="I24" s="16"/>
      <c r="J24" s="50"/>
    </row>
    <row r="25" spans="1:10" ht="12.95" customHeight="1" x14ac:dyDescent="0.2">
      <c r="A25" s="10" t="s">
        <v>77</v>
      </c>
      <c r="B25" s="11" t="s">
        <v>78</v>
      </c>
      <c r="C25" s="9" t="s">
        <v>79</v>
      </c>
      <c r="D25" s="9" t="s">
        <v>80</v>
      </c>
      <c r="E25" s="12">
        <v>22157154</v>
      </c>
      <c r="F25" s="13">
        <v>112347.85</v>
      </c>
      <c r="G25" s="14">
        <v>7.9000000000000008E-3</v>
      </c>
      <c r="H25" s="15"/>
      <c r="I25" s="16"/>
      <c r="J25" s="50"/>
    </row>
    <row r="26" spans="1:10" ht="12.95" customHeight="1" x14ac:dyDescent="0.2">
      <c r="A26" s="10" t="s">
        <v>81</v>
      </c>
      <c r="B26" s="11" t="s">
        <v>82</v>
      </c>
      <c r="C26" s="9" t="s">
        <v>83</v>
      </c>
      <c r="D26" s="9" t="s">
        <v>84</v>
      </c>
      <c r="E26" s="12">
        <v>82840866</v>
      </c>
      <c r="F26" s="13">
        <v>106293.12</v>
      </c>
      <c r="G26" s="14">
        <v>7.4999999999999997E-3</v>
      </c>
      <c r="H26" s="15"/>
      <c r="I26" s="16"/>
      <c r="J26" s="50"/>
    </row>
    <row r="27" spans="1:10" ht="12.95" customHeight="1" x14ac:dyDescent="0.2">
      <c r="A27" s="10" t="s">
        <v>85</v>
      </c>
      <c r="B27" s="11" t="s">
        <v>86</v>
      </c>
      <c r="C27" s="9" t="s">
        <v>87</v>
      </c>
      <c r="D27" s="9" t="s">
        <v>80</v>
      </c>
      <c r="E27" s="12">
        <v>8256209</v>
      </c>
      <c r="F27" s="13">
        <v>62367.4</v>
      </c>
      <c r="G27" s="14">
        <v>4.4000000000000003E-3</v>
      </c>
      <c r="H27" s="15"/>
      <c r="I27" s="16"/>
      <c r="J27" s="50"/>
    </row>
    <row r="28" spans="1:10" ht="12.95" customHeight="1" x14ac:dyDescent="0.2">
      <c r="A28" s="10" t="s">
        <v>88</v>
      </c>
      <c r="B28" s="11" t="s">
        <v>89</v>
      </c>
      <c r="C28" s="9" t="s">
        <v>90</v>
      </c>
      <c r="D28" s="9" t="s">
        <v>91</v>
      </c>
      <c r="E28" s="12">
        <v>1995914</v>
      </c>
      <c r="F28" s="13">
        <v>37802.61</v>
      </c>
      <c r="G28" s="14">
        <v>2.7000000000000001E-3</v>
      </c>
      <c r="H28" s="15"/>
      <c r="I28" s="16"/>
      <c r="J28" s="50"/>
    </row>
    <row r="29" spans="1:10" ht="12.95" customHeight="1" x14ac:dyDescent="0.2">
      <c r="A29" s="10" t="s">
        <v>92</v>
      </c>
      <c r="B29" s="11" t="s">
        <v>93</v>
      </c>
      <c r="C29" s="9" t="s">
        <v>94</v>
      </c>
      <c r="D29" s="9" t="s">
        <v>95</v>
      </c>
      <c r="E29" s="12">
        <v>2205298</v>
      </c>
      <c r="F29" s="13">
        <v>31290.97</v>
      </c>
      <c r="G29" s="14">
        <v>2.2000000000000001E-3</v>
      </c>
      <c r="H29" s="15"/>
      <c r="I29" s="16"/>
      <c r="J29" s="50"/>
    </row>
    <row r="30" spans="1:10" ht="12.95" customHeight="1" x14ac:dyDescent="0.2">
      <c r="A30" s="10" t="s">
        <v>96</v>
      </c>
      <c r="B30" s="11" t="s">
        <v>97</v>
      </c>
      <c r="C30" s="9" t="s">
        <v>98</v>
      </c>
      <c r="D30" s="9" t="s">
        <v>84</v>
      </c>
      <c r="E30" s="12">
        <v>2264603</v>
      </c>
      <c r="F30" s="13">
        <v>28185.25</v>
      </c>
      <c r="G30" s="14">
        <v>2E-3</v>
      </c>
      <c r="H30" s="15"/>
      <c r="I30" s="16"/>
      <c r="J30" s="50"/>
    </row>
    <row r="31" spans="1:10" ht="12.95" customHeight="1" x14ac:dyDescent="0.2">
      <c r="A31" s="10" t="s">
        <v>99</v>
      </c>
      <c r="B31" s="11" t="s">
        <v>100</v>
      </c>
      <c r="C31" s="9" t="s">
        <v>101</v>
      </c>
      <c r="D31" s="9" t="s">
        <v>102</v>
      </c>
      <c r="E31" s="12">
        <v>7626107</v>
      </c>
      <c r="F31" s="13">
        <v>23221.5</v>
      </c>
      <c r="G31" s="14">
        <v>1.6000000000000001E-3</v>
      </c>
      <c r="H31" s="15"/>
      <c r="I31" s="16"/>
      <c r="J31" s="50"/>
    </row>
    <row r="32" spans="1:10" ht="12.95" customHeight="1" x14ac:dyDescent="0.2">
      <c r="A32" s="10" t="s">
        <v>103</v>
      </c>
      <c r="B32" s="11" t="s">
        <v>104</v>
      </c>
      <c r="C32" s="9" t="s">
        <v>105</v>
      </c>
      <c r="D32" s="9" t="s">
        <v>84</v>
      </c>
      <c r="E32" s="12">
        <v>287393</v>
      </c>
      <c r="F32" s="13">
        <v>15447.37</v>
      </c>
      <c r="G32" s="14">
        <v>1.1000000000000001E-3</v>
      </c>
      <c r="H32" s="15"/>
      <c r="I32" s="16"/>
      <c r="J32" s="50"/>
    </row>
    <row r="33" spans="1:10" ht="12.95" customHeight="1" x14ac:dyDescent="0.2">
      <c r="A33" s="10" t="s">
        <v>106</v>
      </c>
      <c r="B33" s="11" t="s">
        <v>107</v>
      </c>
      <c r="C33" s="9" t="s">
        <v>108</v>
      </c>
      <c r="D33" s="9" t="s">
        <v>35</v>
      </c>
      <c r="E33" s="12">
        <v>84295</v>
      </c>
      <c r="F33" s="13">
        <v>10762.79</v>
      </c>
      <c r="G33" s="14">
        <v>8.0000000000000004E-4</v>
      </c>
      <c r="H33" s="15"/>
      <c r="I33" s="16"/>
      <c r="J33" s="50"/>
    </row>
    <row r="34" spans="1:10" ht="12.95" customHeight="1" x14ac:dyDescent="0.2">
      <c r="A34" s="10" t="s">
        <v>109</v>
      </c>
      <c r="B34" s="11" t="s">
        <v>110</v>
      </c>
      <c r="C34" s="9" t="s">
        <v>111</v>
      </c>
      <c r="D34" s="9" t="s">
        <v>76</v>
      </c>
      <c r="E34" s="12">
        <v>898709</v>
      </c>
      <c r="F34" s="13">
        <v>9840.86</v>
      </c>
      <c r="G34" s="14">
        <v>6.9999999999999999E-4</v>
      </c>
      <c r="H34" s="15"/>
      <c r="I34" s="16"/>
      <c r="J34" s="50"/>
    </row>
    <row r="35" spans="1:10" ht="12.95" customHeight="1" x14ac:dyDescent="0.2">
      <c r="A35" s="10" t="s">
        <v>112</v>
      </c>
      <c r="B35" s="11" t="s">
        <v>113</v>
      </c>
      <c r="C35" s="9" t="s">
        <v>114</v>
      </c>
      <c r="D35" s="9" t="s">
        <v>59</v>
      </c>
      <c r="E35" s="12">
        <v>865823</v>
      </c>
      <c r="F35" s="13">
        <v>3827.37</v>
      </c>
      <c r="G35" s="14">
        <v>2.9999999999999997E-4</v>
      </c>
      <c r="H35" s="15"/>
      <c r="I35" s="16"/>
      <c r="J35" s="50"/>
    </row>
    <row r="36" spans="1:10" ht="12.95" customHeight="1" x14ac:dyDescent="0.2">
      <c r="A36" s="10" t="s">
        <v>115</v>
      </c>
      <c r="B36" s="11" t="s">
        <v>116</v>
      </c>
      <c r="C36" s="9" t="s">
        <v>117</v>
      </c>
      <c r="D36" s="9" t="s">
        <v>118</v>
      </c>
      <c r="E36" s="12">
        <v>464063</v>
      </c>
      <c r="F36" s="13">
        <v>2071.81</v>
      </c>
      <c r="G36" s="14">
        <v>1E-4</v>
      </c>
      <c r="H36" s="15"/>
      <c r="I36" s="16"/>
      <c r="J36" s="50"/>
    </row>
    <row r="37" spans="1:10" ht="12.95" customHeight="1" x14ac:dyDescent="0.2">
      <c r="A37" s="10" t="s">
        <v>119</v>
      </c>
      <c r="B37" s="11" t="s">
        <v>120</v>
      </c>
      <c r="C37" s="9" t="s">
        <v>121</v>
      </c>
      <c r="D37" s="9" t="s">
        <v>122</v>
      </c>
      <c r="E37" s="12">
        <v>47293</v>
      </c>
      <c r="F37" s="13">
        <v>1809.43</v>
      </c>
      <c r="G37" s="14">
        <v>1E-4</v>
      </c>
      <c r="H37" s="15"/>
      <c r="I37" s="16"/>
      <c r="J37" s="50"/>
    </row>
    <row r="38" spans="1:10" ht="12.95" customHeight="1" x14ac:dyDescent="0.2">
      <c r="A38" s="10" t="s">
        <v>123</v>
      </c>
      <c r="B38" s="11" t="s">
        <v>124</v>
      </c>
      <c r="C38" s="9" t="s">
        <v>125</v>
      </c>
      <c r="D38" s="9" t="s">
        <v>102</v>
      </c>
      <c r="E38" s="12">
        <v>151687</v>
      </c>
      <c r="F38" s="13">
        <v>1780.2</v>
      </c>
      <c r="G38" s="14">
        <v>1E-4</v>
      </c>
      <c r="H38" s="15"/>
      <c r="I38" s="16"/>
      <c r="J38" s="50"/>
    </row>
    <row r="39" spans="1:10" ht="12.95" customHeight="1" x14ac:dyDescent="0.2">
      <c r="A39" s="50"/>
      <c r="B39" s="17" t="s">
        <v>126</v>
      </c>
      <c r="C39" s="18"/>
      <c r="D39" s="18"/>
      <c r="E39" s="18"/>
      <c r="F39" s="19">
        <f>SUM(F7:F38)</f>
        <v>9769016.2299999949</v>
      </c>
      <c r="G39" s="20">
        <f>SUM(G7:G38)</f>
        <v>0.69059999999999999</v>
      </c>
      <c r="H39" s="21"/>
      <c r="I39" s="22"/>
      <c r="J39" s="50"/>
    </row>
    <row r="40" spans="1:10" ht="12.95" customHeight="1" x14ac:dyDescent="0.2">
      <c r="A40" s="50"/>
      <c r="B40" s="8" t="s">
        <v>127</v>
      </c>
      <c r="C40" s="9"/>
      <c r="D40" s="9"/>
      <c r="E40" s="9"/>
      <c r="F40" s="54"/>
      <c r="G40" s="15"/>
      <c r="H40" s="15"/>
      <c r="I40" s="16"/>
      <c r="J40" s="50"/>
    </row>
    <row r="41" spans="1:10" ht="12.95" customHeight="1" x14ac:dyDescent="0.2">
      <c r="A41" s="10" t="s">
        <v>128</v>
      </c>
      <c r="B41" s="11" t="s">
        <v>129</v>
      </c>
      <c r="C41" s="9" t="s">
        <v>130</v>
      </c>
      <c r="D41" s="9" t="s">
        <v>131</v>
      </c>
      <c r="E41" s="12">
        <v>2071500</v>
      </c>
      <c r="F41" s="13">
        <v>27368.66</v>
      </c>
      <c r="G41" s="14">
        <v>1.9E-3</v>
      </c>
      <c r="H41" s="15"/>
      <c r="I41" s="16"/>
      <c r="J41" s="50"/>
    </row>
    <row r="42" spans="1:10" ht="12.95" customHeight="1" x14ac:dyDescent="0.2">
      <c r="A42" s="10" t="s">
        <v>132</v>
      </c>
      <c r="B42" s="11" t="s">
        <v>133</v>
      </c>
      <c r="C42" s="9" t="s">
        <v>134</v>
      </c>
      <c r="D42" s="9" t="s">
        <v>35</v>
      </c>
      <c r="E42" s="12">
        <v>1601250</v>
      </c>
      <c r="F42" s="13">
        <v>14543.35</v>
      </c>
      <c r="G42" s="14">
        <v>1E-3</v>
      </c>
      <c r="H42" s="15"/>
      <c r="I42" s="16"/>
      <c r="J42" s="50"/>
    </row>
    <row r="43" spans="1:10" ht="12.95" customHeight="1" x14ac:dyDescent="0.2">
      <c r="A43" s="10" t="s">
        <v>135</v>
      </c>
      <c r="B43" s="11" t="s">
        <v>136</v>
      </c>
      <c r="C43" s="9" t="s">
        <v>137</v>
      </c>
      <c r="D43" s="9" t="s">
        <v>66</v>
      </c>
      <c r="E43" s="12">
        <v>694750</v>
      </c>
      <c r="F43" s="13">
        <v>12499.94</v>
      </c>
      <c r="G43" s="14">
        <v>8.9999999999999998E-4</v>
      </c>
      <c r="H43" s="15"/>
      <c r="I43" s="16"/>
      <c r="J43" s="50"/>
    </row>
    <row r="44" spans="1:10" ht="12.95" customHeight="1" x14ac:dyDescent="0.2">
      <c r="A44" s="10" t="s">
        <v>138</v>
      </c>
      <c r="B44" s="11" t="s">
        <v>139</v>
      </c>
      <c r="C44" s="9" t="s">
        <v>140</v>
      </c>
      <c r="D44" s="9" t="s">
        <v>141</v>
      </c>
      <c r="E44" s="12">
        <v>273350</v>
      </c>
      <c r="F44" s="13">
        <v>11138.74</v>
      </c>
      <c r="G44" s="14">
        <v>8.0000000000000004E-4</v>
      </c>
      <c r="H44" s="15"/>
      <c r="I44" s="16"/>
      <c r="J44" s="50"/>
    </row>
    <row r="45" spans="1:10" ht="12.95" customHeight="1" x14ac:dyDescent="0.2">
      <c r="A45" s="10" t="s">
        <v>142</v>
      </c>
      <c r="B45" s="11" t="s">
        <v>143</v>
      </c>
      <c r="C45" s="9" t="s">
        <v>144</v>
      </c>
      <c r="D45" s="9" t="s">
        <v>145</v>
      </c>
      <c r="E45" s="12">
        <v>583800</v>
      </c>
      <c r="F45" s="13">
        <v>6577.67</v>
      </c>
      <c r="G45" s="14">
        <v>5.0000000000000001E-4</v>
      </c>
      <c r="H45" s="15"/>
      <c r="I45" s="16"/>
      <c r="J45" s="50"/>
    </row>
    <row r="46" spans="1:10" ht="12.95" customHeight="1" x14ac:dyDescent="0.2">
      <c r="A46" s="10" t="s">
        <v>146</v>
      </c>
      <c r="B46" s="11" t="s">
        <v>147</v>
      </c>
      <c r="C46" s="9" t="s">
        <v>148</v>
      </c>
      <c r="D46" s="9" t="s">
        <v>149</v>
      </c>
      <c r="E46" s="12">
        <v>2323150</v>
      </c>
      <c r="F46" s="13">
        <v>5821.35</v>
      </c>
      <c r="G46" s="14">
        <v>4.0000000000000002E-4</v>
      </c>
      <c r="H46" s="15"/>
      <c r="I46" s="16"/>
      <c r="J46" s="50"/>
    </row>
    <row r="47" spans="1:10" ht="12.95" customHeight="1" x14ac:dyDescent="0.2">
      <c r="A47" s="10" t="s">
        <v>150</v>
      </c>
      <c r="B47" s="11" t="s">
        <v>151</v>
      </c>
      <c r="C47" s="9" t="s">
        <v>152</v>
      </c>
      <c r="D47" s="9" t="s">
        <v>153</v>
      </c>
      <c r="E47" s="12">
        <v>164750</v>
      </c>
      <c r="F47" s="13">
        <v>5144.1499999999996</v>
      </c>
      <c r="G47" s="14">
        <v>4.0000000000000002E-4</v>
      </c>
      <c r="H47" s="15"/>
      <c r="I47" s="16"/>
      <c r="J47" s="50"/>
    </row>
    <row r="48" spans="1:10" ht="12.95" customHeight="1" x14ac:dyDescent="0.2">
      <c r="A48" s="10" t="s">
        <v>154</v>
      </c>
      <c r="B48" s="11" t="s">
        <v>155</v>
      </c>
      <c r="C48" s="9" t="s">
        <v>156</v>
      </c>
      <c r="D48" s="9" t="s">
        <v>157</v>
      </c>
      <c r="E48" s="12">
        <v>1575000</v>
      </c>
      <c r="F48" s="13">
        <v>4180.05</v>
      </c>
      <c r="G48" s="14">
        <v>2.9999999999999997E-4</v>
      </c>
      <c r="H48" s="15"/>
      <c r="I48" s="16"/>
      <c r="J48" s="50"/>
    </row>
    <row r="49" spans="1:10" ht="12.95" customHeight="1" x14ac:dyDescent="0.2">
      <c r="A49" s="10" t="s">
        <v>158</v>
      </c>
      <c r="B49" s="11" t="s">
        <v>159</v>
      </c>
      <c r="C49" s="9" t="s">
        <v>160</v>
      </c>
      <c r="D49" s="9" t="s">
        <v>161</v>
      </c>
      <c r="E49" s="12">
        <v>88950</v>
      </c>
      <c r="F49" s="13">
        <v>3828.23</v>
      </c>
      <c r="G49" s="14">
        <v>2.9999999999999997E-4</v>
      </c>
      <c r="H49" s="15"/>
      <c r="I49" s="16"/>
      <c r="J49" s="50"/>
    </row>
    <row r="50" spans="1:10" ht="12.95" customHeight="1" x14ac:dyDescent="0.2">
      <c r="A50" s="10" t="s">
        <v>162</v>
      </c>
      <c r="B50" s="11" t="s">
        <v>163</v>
      </c>
      <c r="C50" s="9" t="s">
        <v>164</v>
      </c>
      <c r="D50" s="9" t="s">
        <v>165</v>
      </c>
      <c r="E50" s="12">
        <v>1135750</v>
      </c>
      <c r="F50" s="13">
        <v>2362.59</v>
      </c>
      <c r="G50" s="14">
        <v>2.0000000000000001E-4</v>
      </c>
      <c r="H50" s="15"/>
      <c r="I50" s="16"/>
      <c r="J50" s="50"/>
    </row>
    <row r="51" spans="1:10" ht="12.95" customHeight="1" x14ac:dyDescent="0.2">
      <c r="A51" s="10" t="s">
        <v>166</v>
      </c>
      <c r="B51" s="11" t="s">
        <v>167</v>
      </c>
      <c r="C51" s="9" t="s">
        <v>168</v>
      </c>
      <c r="D51" s="9" t="s">
        <v>161</v>
      </c>
      <c r="E51" s="12">
        <v>517275</v>
      </c>
      <c r="F51" s="13">
        <v>2124.71</v>
      </c>
      <c r="G51" s="14">
        <v>2.0000000000000001E-4</v>
      </c>
      <c r="H51" s="15"/>
      <c r="I51" s="16"/>
      <c r="J51" s="50"/>
    </row>
    <row r="52" spans="1:10" ht="12.95" customHeight="1" x14ac:dyDescent="0.2">
      <c r="A52" s="10" t="s">
        <v>169</v>
      </c>
      <c r="B52" s="11" t="s">
        <v>170</v>
      </c>
      <c r="C52" s="9" t="s">
        <v>171</v>
      </c>
      <c r="D52" s="9" t="s">
        <v>16</v>
      </c>
      <c r="E52" s="12">
        <v>199500</v>
      </c>
      <c r="F52" s="13">
        <v>1824.13</v>
      </c>
      <c r="G52" s="14">
        <v>1E-4</v>
      </c>
      <c r="H52" s="15"/>
      <c r="I52" s="16"/>
      <c r="J52" s="50"/>
    </row>
    <row r="53" spans="1:10" ht="12.95" customHeight="1" x14ac:dyDescent="0.2">
      <c r="A53" s="10" t="s">
        <v>172</v>
      </c>
      <c r="B53" s="11" t="s">
        <v>173</v>
      </c>
      <c r="C53" s="9" t="s">
        <v>174</v>
      </c>
      <c r="D53" s="9" t="s">
        <v>46</v>
      </c>
      <c r="E53" s="12">
        <v>23600</v>
      </c>
      <c r="F53" s="13">
        <v>1693.77</v>
      </c>
      <c r="G53" s="14">
        <v>1E-4</v>
      </c>
      <c r="H53" s="15"/>
      <c r="I53" s="16"/>
      <c r="J53" s="50"/>
    </row>
    <row r="54" spans="1:10" ht="12.95" customHeight="1" x14ac:dyDescent="0.2">
      <c r="A54" s="10" t="s">
        <v>175</v>
      </c>
      <c r="B54" s="11" t="s">
        <v>176</v>
      </c>
      <c r="C54" s="9" t="s">
        <v>177</v>
      </c>
      <c r="D54" s="9" t="s">
        <v>165</v>
      </c>
      <c r="E54" s="12">
        <v>120150</v>
      </c>
      <c r="F54" s="13">
        <v>1535.52</v>
      </c>
      <c r="G54" s="14">
        <v>1E-4</v>
      </c>
      <c r="H54" s="15"/>
      <c r="I54" s="16"/>
      <c r="J54" s="50"/>
    </row>
    <row r="55" spans="1:10" ht="12.95" customHeight="1" x14ac:dyDescent="0.2">
      <c r="A55" s="10" t="s">
        <v>178</v>
      </c>
      <c r="B55" s="11" t="s">
        <v>179</v>
      </c>
      <c r="C55" s="9" t="s">
        <v>180</v>
      </c>
      <c r="D55" s="9" t="s">
        <v>181</v>
      </c>
      <c r="E55" s="12">
        <v>232650</v>
      </c>
      <c r="F55" s="13">
        <v>1374.03</v>
      </c>
      <c r="G55" s="14">
        <v>1E-4</v>
      </c>
      <c r="H55" s="15"/>
      <c r="I55" s="16"/>
      <c r="J55" s="50"/>
    </row>
    <row r="56" spans="1:10" ht="12.95" customHeight="1" x14ac:dyDescent="0.2">
      <c r="A56" s="10" t="s">
        <v>182</v>
      </c>
      <c r="B56" s="11" t="s">
        <v>183</v>
      </c>
      <c r="C56" s="9" t="s">
        <v>184</v>
      </c>
      <c r="D56" s="9" t="s">
        <v>35</v>
      </c>
      <c r="E56" s="12">
        <v>70250</v>
      </c>
      <c r="F56" s="13">
        <v>1252.98</v>
      </c>
      <c r="G56" s="14">
        <v>1E-4</v>
      </c>
      <c r="H56" s="15"/>
      <c r="I56" s="16"/>
      <c r="J56" s="50"/>
    </row>
    <row r="57" spans="1:10" ht="12.95" customHeight="1" x14ac:dyDescent="0.2">
      <c r="A57" s="10" t="s">
        <v>185</v>
      </c>
      <c r="B57" s="11" t="s">
        <v>186</v>
      </c>
      <c r="C57" s="9" t="s">
        <v>187</v>
      </c>
      <c r="D57" s="9" t="s">
        <v>16</v>
      </c>
      <c r="E57" s="12">
        <v>12000</v>
      </c>
      <c r="F57" s="13">
        <v>115.73</v>
      </c>
      <c r="G57" s="14" t="s">
        <v>1422</v>
      </c>
      <c r="H57" s="15"/>
      <c r="I57" s="16"/>
      <c r="J57" s="50"/>
    </row>
    <row r="58" spans="1:10" ht="12.95" customHeight="1" x14ac:dyDescent="0.2">
      <c r="A58" s="50"/>
      <c r="B58" s="17" t="s">
        <v>126</v>
      </c>
      <c r="C58" s="18"/>
      <c r="D58" s="18"/>
      <c r="E58" s="18"/>
      <c r="F58" s="19">
        <f>SUM(F41:F57)</f>
        <v>103385.60000000001</v>
      </c>
      <c r="G58" s="20">
        <f>SUM(G41:G57)</f>
        <v>7.4000000000000012E-3</v>
      </c>
      <c r="H58" s="21"/>
      <c r="I58" s="22"/>
      <c r="J58" s="50"/>
    </row>
    <row r="59" spans="1:10" ht="12.95" customHeight="1" x14ac:dyDescent="0.2">
      <c r="A59" s="50"/>
      <c r="B59" s="8" t="s">
        <v>188</v>
      </c>
      <c r="C59" s="9"/>
      <c r="D59" s="9"/>
      <c r="E59" s="9"/>
      <c r="F59" s="54"/>
      <c r="G59" s="15"/>
      <c r="H59" s="15"/>
      <c r="I59" s="16"/>
      <c r="J59" s="50"/>
    </row>
    <row r="60" spans="1:10" ht="12.95" customHeight="1" x14ac:dyDescent="0.2">
      <c r="A60" s="10" t="s">
        <v>189</v>
      </c>
      <c r="B60" s="11" t="s">
        <v>190</v>
      </c>
      <c r="C60" s="9" t="s">
        <v>191</v>
      </c>
      <c r="D60" s="9" t="s">
        <v>181</v>
      </c>
      <c r="E60" s="12">
        <v>83312247</v>
      </c>
      <c r="F60" s="13">
        <v>355884.93</v>
      </c>
      <c r="G60" s="14">
        <v>2.52E-2</v>
      </c>
      <c r="H60" s="15"/>
      <c r="I60" s="16"/>
      <c r="J60" s="50"/>
    </row>
    <row r="61" spans="1:10" ht="12.95" customHeight="1" x14ac:dyDescent="0.2">
      <c r="A61" s="10" t="s">
        <v>192</v>
      </c>
      <c r="B61" s="11" t="s">
        <v>193</v>
      </c>
      <c r="C61" s="9" t="s">
        <v>194</v>
      </c>
      <c r="D61" s="9" t="s">
        <v>181</v>
      </c>
      <c r="E61" s="12">
        <v>68921742</v>
      </c>
      <c r="F61" s="13">
        <v>219777.65</v>
      </c>
      <c r="G61" s="14">
        <v>1.55E-2</v>
      </c>
      <c r="H61" s="15"/>
      <c r="I61" s="16"/>
      <c r="J61" s="50"/>
    </row>
    <row r="62" spans="1:10" ht="12.95" customHeight="1" x14ac:dyDescent="0.2">
      <c r="A62" s="10" t="s">
        <v>195</v>
      </c>
      <c r="B62" s="11" t="s">
        <v>196</v>
      </c>
      <c r="C62" s="9" t="s">
        <v>197</v>
      </c>
      <c r="D62" s="9" t="s">
        <v>181</v>
      </c>
      <c r="E62" s="12">
        <v>870684</v>
      </c>
      <c r="F62" s="13">
        <v>4026.83</v>
      </c>
      <c r="G62" s="14">
        <v>2.9999999999999997E-4</v>
      </c>
      <c r="H62" s="15"/>
      <c r="I62" s="16"/>
      <c r="J62" s="50"/>
    </row>
    <row r="63" spans="1:10" ht="12.95" customHeight="1" x14ac:dyDescent="0.2">
      <c r="A63" s="50"/>
      <c r="B63" s="17" t="s">
        <v>126</v>
      </c>
      <c r="C63" s="18"/>
      <c r="D63" s="18"/>
      <c r="E63" s="18"/>
      <c r="F63" s="19">
        <v>579689.41</v>
      </c>
      <c r="G63" s="20">
        <v>4.1000000000000002E-2</v>
      </c>
      <c r="H63" s="21"/>
      <c r="I63" s="22"/>
      <c r="J63" s="50"/>
    </row>
    <row r="64" spans="1:10" ht="12.95" customHeight="1" x14ac:dyDescent="0.2">
      <c r="A64" s="50"/>
      <c r="B64" s="17" t="s">
        <v>198</v>
      </c>
      <c r="C64" s="18"/>
      <c r="D64" s="18"/>
      <c r="E64" s="18"/>
      <c r="F64" s="21" t="s">
        <v>199</v>
      </c>
      <c r="G64" s="21" t="s">
        <v>199</v>
      </c>
      <c r="H64" s="21"/>
      <c r="I64" s="22"/>
      <c r="J64" s="50"/>
    </row>
    <row r="65" spans="1:10" ht="12.95" customHeight="1" x14ac:dyDescent="0.2">
      <c r="A65" s="50"/>
      <c r="B65" s="17" t="s">
        <v>126</v>
      </c>
      <c r="C65" s="18"/>
      <c r="D65" s="18"/>
      <c r="E65" s="18"/>
      <c r="F65" s="21" t="s">
        <v>199</v>
      </c>
      <c r="G65" s="21" t="s">
        <v>199</v>
      </c>
      <c r="H65" s="21"/>
      <c r="I65" s="22"/>
      <c r="J65" s="50"/>
    </row>
    <row r="66" spans="1:10" ht="12.95" customHeight="1" x14ac:dyDescent="0.2">
      <c r="A66" s="50"/>
      <c r="B66" s="17" t="s">
        <v>200</v>
      </c>
      <c r="C66" s="23"/>
      <c r="D66" s="18"/>
      <c r="E66" s="23"/>
      <c r="F66" s="19">
        <v>10452091.24</v>
      </c>
      <c r="G66" s="20">
        <v>0.73899999999999999</v>
      </c>
      <c r="H66" s="21"/>
      <c r="I66" s="22"/>
      <c r="J66" s="50"/>
    </row>
    <row r="67" spans="1:10" ht="12.95" customHeight="1" x14ac:dyDescent="0.2">
      <c r="A67" s="50"/>
      <c r="B67" s="8" t="s">
        <v>201</v>
      </c>
      <c r="C67" s="9"/>
      <c r="D67" s="9"/>
      <c r="E67" s="9"/>
      <c r="F67" s="9"/>
      <c r="G67" s="9"/>
      <c r="H67" s="15"/>
      <c r="I67" s="16"/>
      <c r="J67" s="50"/>
    </row>
    <row r="68" spans="1:10" ht="12.95" customHeight="1" x14ac:dyDescent="0.2">
      <c r="A68" s="50"/>
      <c r="B68" s="8" t="s">
        <v>12</v>
      </c>
      <c r="C68" s="9"/>
      <c r="D68" s="9"/>
      <c r="E68" s="9"/>
      <c r="F68" s="54"/>
      <c r="G68" s="15"/>
      <c r="H68" s="15"/>
      <c r="I68" s="16"/>
      <c r="J68" s="50"/>
    </row>
    <row r="69" spans="1:10" ht="12.95" customHeight="1" x14ac:dyDescent="0.2">
      <c r="A69" s="10" t="s">
        <v>202</v>
      </c>
      <c r="B69" s="11" t="s">
        <v>203</v>
      </c>
      <c r="C69" s="9" t="s">
        <v>204</v>
      </c>
      <c r="D69" s="9" t="s">
        <v>1237</v>
      </c>
      <c r="E69" s="12">
        <v>1889757</v>
      </c>
      <c r="F69" s="13">
        <v>682871.61</v>
      </c>
      <c r="G69" s="14">
        <v>4.8300000000000003E-2</v>
      </c>
      <c r="H69" s="15"/>
      <c r="I69" s="16"/>
      <c r="J69" s="50"/>
    </row>
    <row r="70" spans="1:10" ht="12.95" customHeight="1" x14ac:dyDescent="0.2">
      <c r="A70" s="10" t="s">
        <v>205</v>
      </c>
      <c r="B70" s="11" t="s">
        <v>206</v>
      </c>
      <c r="C70" s="9" t="s">
        <v>207</v>
      </c>
      <c r="D70" s="9" t="s">
        <v>1238</v>
      </c>
      <c r="E70" s="12">
        <v>1382258</v>
      </c>
      <c r="F70" s="13">
        <v>355420.27</v>
      </c>
      <c r="G70" s="14">
        <v>2.5100000000000001E-2</v>
      </c>
      <c r="H70" s="15"/>
      <c r="I70" s="16"/>
      <c r="J70" s="50"/>
    </row>
    <row r="71" spans="1:10" ht="12.95" customHeight="1" x14ac:dyDescent="0.2">
      <c r="A71" s="10" t="s">
        <v>208</v>
      </c>
      <c r="B71" s="11" t="s">
        <v>209</v>
      </c>
      <c r="C71" s="9" t="s">
        <v>210</v>
      </c>
      <c r="D71" s="9" t="s">
        <v>1237</v>
      </c>
      <c r="E71" s="12">
        <v>591056</v>
      </c>
      <c r="F71" s="13">
        <v>355187.04</v>
      </c>
      <c r="G71" s="14">
        <v>2.5100000000000001E-2</v>
      </c>
      <c r="H71" s="15"/>
      <c r="I71" s="16"/>
      <c r="J71" s="50"/>
    </row>
    <row r="72" spans="1:10" ht="12.95" customHeight="1" x14ac:dyDescent="0.2">
      <c r="A72" s="10" t="s">
        <v>211</v>
      </c>
      <c r="B72" s="11" t="s">
        <v>212</v>
      </c>
      <c r="C72" s="9" t="s">
        <v>213</v>
      </c>
      <c r="D72" s="9" t="s">
        <v>1239</v>
      </c>
      <c r="E72" s="12">
        <v>733019</v>
      </c>
      <c r="F72" s="13">
        <v>313559.81</v>
      </c>
      <c r="G72" s="14">
        <v>2.2200000000000001E-2</v>
      </c>
      <c r="H72" s="15"/>
      <c r="I72" s="16"/>
      <c r="J72" s="50"/>
    </row>
    <row r="73" spans="1:10" ht="12.95" customHeight="1" x14ac:dyDescent="0.2">
      <c r="A73" s="50"/>
      <c r="B73" s="17" t="s">
        <v>126</v>
      </c>
      <c r="C73" s="18"/>
      <c r="D73" s="18"/>
      <c r="E73" s="18"/>
      <c r="F73" s="19">
        <v>1707038.73</v>
      </c>
      <c r="G73" s="20">
        <v>0.1207</v>
      </c>
      <c r="H73" s="21"/>
      <c r="I73" s="22"/>
      <c r="J73" s="50"/>
    </row>
    <row r="74" spans="1:10" ht="12.95" customHeight="1" x14ac:dyDescent="0.2">
      <c r="A74" s="50"/>
      <c r="B74" s="17" t="s">
        <v>198</v>
      </c>
      <c r="C74" s="18"/>
      <c r="D74" s="18"/>
      <c r="E74" s="18"/>
      <c r="F74" s="21" t="s">
        <v>199</v>
      </c>
      <c r="G74" s="21" t="s">
        <v>199</v>
      </c>
      <c r="H74" s="21"/>
      <c r="I74" s="22"/>
      <c r="J74" s="50"/>
    </row>
    <row r="75" spans="1:10" ht="12.95" customHeight="1" x14ac:dyDescent="0.2">
      <c r="A75" s="50"/>
      <c r="B75" s="17" t="s">
        <v>126</v>
      </c>
      <c r="C75" s="18"/>
      <c r="D75" s="18"/>
      <c r="E75" s="18"/>
      <c r="F75" s="21" t="s">
        <v>199</v>
      </c>
      <c r="G75" s="21" t="s">
        <v>199</v>
      </c>
      <c r="H75" s="21"/>
      <c r="I75" s="22"/>
      <c r="J75" s="50"/>
    </row>
    <row r="76" spans="1:10" ht="12.95" customHeight="1" x14ac:dyDescent="0.2">
      <c r="A76" s="50"/>
      <c r="B76" s="17" t="s">
        <v>200</v>
      </c>
      <c r="C76" s="23"/>
      <c r="D76" s="18"/>
      <c r="E76" s="23"/>
      <c r="F76" s="19">
        <v>1707038.73</v>
      </c>
      <c r="G76" s="20">
        <v>0.1207</v>
      </c>
      <c r="H76" s="21"/>
      <c r="I76" s="22"/>
      <c r="J76" s="50"/>
    </row>
    <row r="77" spans="1:10" ht="12.95" customHeight="1" x14ac:dyDescent="0.2">
      <c r="A77" s="50"/>
      <c r="B77" s="8" t="s">
        <v>251</v>
      </c>
      <c r="C77" s="9"/>
      <c r="D77" s="9"/>
      <c r="E77" s="9"/>
      <c r="F77" s="9"/>
      <c r="G77" s="9"/>
      <c r="H77" s="15"/>
      <c r="I77" s="16"/>
      <c r="J77" s="50"/>
    </row>
    <row r="78" spans="1:10" ht="12.95" customHeight="1" x14ac:dyDescent="0.2">
      <c r="A78" s="50"/>
      <c r="B78" s="8" t="s">
        <v>252</v>
      </c>
      <c r="C78" s="9"/>
      <c r="D78" s="9"/>
      <c r="E78" s="9"/>
      <c r="F78" s="54"/>
      <c r="G78" s="15"/>
      <c r="H78" s="15"/>
      <c r="I78" s="16"/>
      <c r="J78" s="50"/>
    </row>
    <row r="79" spans="1:10" ht="12.95" customHeight="1" x14ac:dyDescent="0.2">
      <c r="A79" s="10" t="s">
        <v>253</v>
      </c>
      <c r="B79" s="11" t="s">
        <v>1240</v>
      </c>
      <c r="C79" s="9" t="s">
        <v>254</v>
      </c>
      <c r="D79" s="9" t="s">
        <v>255</v>
      </c>
      <c r="E79" s="12">
        <v>13500</v>
      </c>
      <c r="F79" s="13">
        <v>65938.73</v>
      </c>
      <c r="G79" s="14">
        <v>4.7000000000000002E-3</v>
      </c>
      <c r="H79" s="24">
        <v>7.5150999999999996E-2</v>
      </c>
      <c r="I79" s="16"/>
      <c r="J79" s="50"/>
    </row>
    <row r="80" spans="1:10" ht="12.95" customHeight="1" x14ac:dyDescent="0.2">
      <c r="A80" s="10" t="s">
        <v>256</v>
      </c>
      <c r="B80" s="11" t="s">
        <v>1424</v>
      </c>
      <c r="C80" s="9" t="s">
        <v>257</v>
      </c>
      <c r="D80" s="9" t="s">
        <v>255</v>
      </c>
      <c r="E80" s="12">
        <v>12500</v>
      </c>
      <c r="F80" s="13">
        <v>61627.25</v>
      </c>
      <c r="G80" s="14">
        <v>4.4000000000000003E-3</v>
      </c>
      <c r="H80" s="24">
        <v>7.2801000000000005E-2</v>
      </c>
      <c r="I80" s="16"/>
      <c r="J80" s="50"/>
    </row>
    <row r="81" spans="1:10" ht="12.95" customHeight="1" x14ac:dyDescent="0.2">
      <c r="A81" s="10" t="s">
        <v>258</v>
      </c>
      <c r="B81" s="11" t="s">
        <v>1241</v>
      </c>
      <c r="C81" s="9" t="s">
        <v>259</v>
      </c>
      <c r="D81" s="9" t="s">
        <v>255</v>
      </c>
      <c r="E81" s="12">
        <v>12000</v>
      </c>
      <c r="F81" s="13">
        <v>59891.7</v>
      </c>
      <c r="G81" s="14">
        <v>4.1999999999999997E-3</v>
      </c>
      <c r="H81" s="24">
        <v>6.0000999999999999E-2</v>
      </c>
      <c r="I81" s="16"/>
      <c r="J81" s="50"/>
    </row>
    <row r="82" spans="1:10" ht="12.95" customHeight="1" x14ac:dyDescent="0.2">
      <c r="A82" s="10" t="s">
        <v>260</v>
      </c>
      <c r="B82" s="11" t="s">
        <v>1242</v>
      </c>
      <c r="C82" s="9" t="s">
        <v>261</v>
      </c>
      <c r="D82" s="9" t="s">
        <v>255</v>
      </c>
      <c r="E82" s="12">
        <v>10000</v>
      </c>
      <c r="F82" s="13">
        <v>48967.3</v>
      </c>
      <c r="G82" s="14">
        <v>3.5000000000000001E-3</v>
      </c>
      <c r="H82" s="24">
        <v>7.6216999999999993E-2</v>
      </c>
      <c r="I82" s="16"/>
      <c r="J82" s="50"/>
    </row>
    <row r="83" spans="1:10" ht="12.95" customHeight="1" x14ac:dyDescent="0.2">
      <c r="A83" s="10" t="s">
        <v>262</v>
      </c>
      <c r="B83" s="11" t="s">
        <v>1243</v>
      </c>
      <c r="C83" s="9" t="s">
        <v>263</v>
      </c>
      <c r="D83" s="9" t="s">
        <v>255</v>
      </c>
      <c r="E83" s="12">
        <v>10000</v>
      </c>
      <c r="F83" s="13">
        <v>48898.95</v>
      </c>
      <c r="G83" s="14">
        <v>3.5000000000000001E-3</v>
      </c>
      <c r="H83" s="24">
        <v>7.5399999999999995E-2</v>
      </c>
      <c r="I83" s="16"/>
      <c r="J83" s="50"/>
    </row>
    <row r="84" spans="1:10" ht="12.95" customHeight="1" x14ac:dyDescent="0.2">
      <c r="A84" s="10" t="s">
        <v>264</v>
      </c>
      <c r="B84" s="11" t="s">
        <v>1244</v>
      </c>
      <c r="C84" s="9" t="s">
        <v>265</v>
      </c>
      <c r="D84" s="9" t="s">
        <v>255</v>
      </c>
      <c r="E84" s="12">
        <v>10000</v>
      </c>
      <c r="F84" s="13">
        <v>47975.8</v>
      </c>
      <c r="G84" s="14">
        <v>3.3999999999999998E-3</v>
      </c>
      <c r="H84" s="24">
        <v>7.7001E-2</v>
      </c>
      <c r="I84" s="16"/>
      <c r="J84" s="50"/>
    </row>
    <row r="85" spans="1:10" ht="12.95" customHeight="1" x14ac:dyDescent="0.2">
      <c r="A85" s="10" t="s">
        <v>266</v>
      </c>
      <c r="B85" s="11" t="s">
        <v>1425</v>
      </c>
      <c r="C85" s="9" t="s">
        <v>267</v>
      </c>
      <c r="D85" s="9" t="s">
        <v>268</v>
      </c>
      <c r="E85" s="12">
        <v>9500</v>
      </c>
      <c r="F85" s="13">
        <v>47313.33</v>
      </c>
      <c r="G85" s="14">
        <v>3.3E-3</v>
      </c>
      <c r="H85" s="24">
        <v>6.0003000000000001E-2</v>
      </c>
      <c r="I85" s="16"/>
      <c r="J85" s="50"/>
    </row>
    <row r="86" spans="1:10" ht="12.95" customHeight="1" x14ac:dyDescent="0.2">
      <c r="A86" s="10" t="s">
        <v>269</v>
      </c>
      <c r="B86" s="11" t="s">
        <v>1426</v>
      </c>
      <c r="C86" s="9" t="s">
        <v>270</v>
      </c>
      <c r="D86" s="9" t="s">
        <v>255</v>
      </c>
      <c r="E86" s="12">
        <v>9000</v>
      </c>
      <c r="F86" s="13">
        <v>43178.22</v>
      </c>
      <c r="G86" s="14">
        <v>3.0999999999999999E-3</v>
      </c>
      <c r="H86" s="24">
        <v>7.7001E-2</v>
      </c>
      <c r="I86" s="16"/>
      <c r="J86" s="50"/>
    </row>
    <row r="87" spans="1:10" ht="12.95" customHeight="1" x14ac:dyDescent="0.2">
      <c r="A87" s="10" t="s">
        <v>271</v>
      </c>
      <c r="B87" s="11" t="s">
        <v>1245</v>
      </c>
      <c r="C87" s="9" t="s">
        <v>272</v>
      </c>
      <c r="D87" s="9" t="s">
        <v>255</v>
      </c>
      <c r="E87" s="12">
        <v>8000</v>
      </c>
      <c r="F87" s="13">
        <v>39847.360000000001</v>
      </c>
      <c r="G87" s="14">
        <v>2.8E-3</v>
      </c>
      <c r="H87" s="24">
        <v>6.0797999999999998E-2</v>
      </c>
      <c r="I87" s="16"/>
      <c r="J87" s="50"/>
    </row>
    <row r="88" spans="1:10" ht="12.95" customHeight="1" x14ac:dyDescent="0.2">
      <c r="A88" s="10" t="s">
        <v>273</v>
      </c>
      <c r="B88" s="11" t="s">
        <v>1246</v>
      </c>
      <c r="C88" s="9" t="s">
        <v>274</v>
      </c>
      <c r="D88" s="9" t="s">
        <v>255</v>
      </c>
      <c r="E88" s="12">
        <v>8000</v>
      </c>
      <c r="F88" s="13">
        <v>38670.28</v>
      </c>
      <c r="G88" s="14">
        <v>2.7000000000000001E-3</v>
      </c>
      <c r="H88" s="24">
        <v>7.6999999999999999E-2</v>
      </c>
      <c r="I88" s="16"/>
      <c r="J88" s="50"/>
    </row>
    <row r="89" spans="1:10" ht="12.95" customHeight="1" x14ac:dyDescent="0.2">
      <c r="A89" s="10" t="s">
        <v>275</v>
      </c>
      <c r="B89" s="11" t="s">
        <v>1427</v>
      </c>
      <c r="C89" s="9" t="s">
        <v>276</v>
      </c>
      <c r="D89" s="9" t="s">
        <v>268</v>
      </c>
      <c r="E89" s="12">
        <v>7000</v>
      </c>
      <c r="F89" s="13">
        <v>34936.83</v>
      </c>
      <c r="G89" s="14">
        <v>2.5000000000000001E-3</v>
      </c>
      <c r="H89" s="24">
        <v>5.9998000000000003E-2</v>
      </c>
      <c r="I89" s="16"/>
      <c r="J89" s="50"/>
    </row>
    <row r="90" spans="1:10" ht="12.95" customHeight="1" x14ac:dyDescent="0.2">
      <c r="A90" s="10" t="s">
        <v>277</v>
      </c>
      <c r="B90" s="11" t="s">
        <v>1247</v>
      </c>
      <c r="C90" s="9" t="s">
        <v>278</v>
      </c>
      <c r="D90" s="9" t="s">
        <v>1423</v>
      </c>
      <c r="E90" s="12">
        <v>6500</v>
      </c>
      <c r="F90" s="13">
        <v>32171.39</v>
      </c>
      <c r="G90" s="14">
        <v>2.3E-3</v>
      </c>
      <c r="H90" s="24">
        <v>7.17E-2</v>
      </c>
      <c r="I90" s="16"/>
      <c r="J90" s="50"/>
    </row>
    <row r="91" spans="1:10" ht="12.95" customHeight="1" x14ac:dyDescent="0.2">
      <c r="A91" s="10" t="s">
        <v>279</v>
      </c>
      <c r="B91" s="11" t="s">
        <v>1248</v>
      </c>
      <c r="C91" s="9" t="s">
        <v>280</v>
      </c>
      <c r="D91" s="9" t="s">
        <v>255</v>
      </c>
      <c r="E91" s="12">
        <v>6000</v>
      </c>
      <c r="F91" s="13">
        <v>29664.15</v>
      </c>
      <c r="G91" s="14">
        <v>2.0999999999999999E-3</v>
      </c>
      <c r="H91" s="24">
        <v>7.2499999999999995E-2</v>
      </c>
      <c r="I91" s="16"/>
      <c r="J91" s="50"/>
    </row>
    <row r="92" spans="1:10" ht="12.95" customHeight="1" x14ac:dyDescent="0.2">
      <c r="A92" s="10" t="s">
        <v>281</v>
      </c>
      <c r="B92" s="11" t="s">
        <v>1249</v>
      </c>
      <c r="C92" s="9" t="s">
        <v>282</v>
      </c>
      <c r="D92" s="9" t="s">
        <v>255</v>
      </c>
      <c r="E92" s="12">
        <v>6000</v>
      </c>
      <c r="F92" s="13">
        <v>29297.1</v>
      </c>
      <c r="G92" s="14">
        <v>2.0999999999999999E-3</v>
      </c>
      <c r="H92" s="24">
        <v>7.6148999999999994E-2</v>
      </c>
      <c r="I92" s="16"/>
      <c r="J92" s="50"/>
    </row>
    <row r="93" spans="1:10" ht="12.95" customHeight="1" x14ac:dyDescent="0.2">
      <c r="A93" s="10" t="s">
        <v>283</v>
      </c>
      <c r="B93" s="11" t="s">
        <v>1250</v>
      </c>
      <c r="C93" s="9" t="s">
        <v>284</v>
      </c>
      <c r="D93" s="9" t="s">
        <v>255</v>
      </c>
      <c r="E93" s="12">
        <v>6000</v>
      </c>
      <c r="F93" s="13">
        <v>29155.47</v>
      </c>
      <c r="G93" s="14">
        <v>2.0999999999999999E-3</v>
      </c>
      <c r="H93" s="24">
        <v>7.8900999999999999E-2</v>
      </c>
      <c r="I93" s="16"/>
      <c r="J93" s="50"/>
    </row>
    <row r="94" spans="1:10" ht="12.95" customHeight="1" x14ac:dyDescent="0.2">
      <c r="A94" s="10" t="s">
        <v>285</v>
      </c>
      <c r="B94" s="11" t="s">
        <v>1428</v>
      </c>
      <c r="C94" s="9" t="s">
        <v>286</v>
      </c>
      <c r="D94" s="9" t="s">
        <v>255</v>
      </c>
      <c r="E94" s="12">
        <v>6000</v>
      </c>
      <c r="F94" s="13">
        <v>29079.69</v>
      </c>
      <c r="G94" s="14">
        <v>2.0999999999999999E-3</v>
      </c>
      <c r="H94" s="24">
        <v>7.6499999999999999E-2</v>
      </c>
      <c r="I94" s="16"/>
      <c r="J94" s="50"/>
    </row>
    <row r="95" spans="1:10" ht="12.95" customHeight="1" x14ac:dyDescent="0.2">
      <c r="A95" s="10" t="s">
        <v>287</v>
      </c>
      <c r="B95" s="11" t="s">
        <v>1251</v>
      </c>
      <c r="C95" s="9" t="s">
        <v>288</v>
      </c>
      <c r="D95" s="9" t="s">
        <v>255</v>
      </c>
      <c r="E95" s="12">
        <v>6000</v>
      </c>
      <c r="F95" s="13">
        <v>28566.36</v>
      </c>
      <c r="G95" s="14">
        <v>2E-3</v>
      </c>
      <c r="H95" s="24">
        <v>7.7950000000000005E-2</v>
      </c>
      <c r="I95" s="16"/>
      <c r="J95" s="50"/>
    </row>
    <row r="96" spans="1:10" ht="12.95" customHeight="1" x14ac:dyDescent="0.2">
      <c r="A96" s="10" t="s">
        <v>289</v>
      </c>
      <c r="B96" s="11" t="s">
        <v>1252</v>
      </c>
      <c r="C96" s="9" t="s">
        <v>290</v>
      </c>
      <c r="D96" s="9" t="s">
        <v>255</v>
      </c>
      <c r="E96" s="12">
        <v>5500</v>
      </c>
      <c r="F96" s="13">
        <v>27450.36</v>
      </c>
      <c r="G96" s="14">
        <v>1.9E-3</v>
      </c>
      <c r="H96" s="24">
        <v>0.06</v>
      </c>
      <c r="I96" s="16"/>
      <c r="J96" s="50"/>
    </row>
    <row r="97" spans="1:10" ht="12.95" customHeight="1" x14ac:dyDescent="0.2">
      <c r="A97" s="10" t="s">
        <v>291</v>
      </c>
      <c r="B97" s="11" t="s">
        <v>1253</v>
      </c>
      <c r="C97" s="9" t="s">
        <v>292</v>
      </c>
      <c r="D97" s="9" t="s">
        <v>1423</v>
      </c>
      <c r="E97" s="12">
        <v>5000</v>
      </c>
      <c r="F97" s="13">
        <v>24298.83</v>
      </c>
      <c r="G97" s="14">
        <v>1.6999999999999999E-3</v>
      </c>
      <c r="H97" s="24">
        <v>7.6881000000000005E-2</v>
      </c>
      <c r="I97" s="16"/>
      <c r="J97" s="50"/>
    </row>
    <row r="98" spans="1:10" ht="12.95" customHeight="1" x14ac:dyDescent="0.2">
      <c r="A98" s="10" t="s">
        <v>293</v>
      </c>
      <c r="B98" s="11" t="s">
        <v>1254</v>
      </c>
      <c r="C98" s="9" t="s">
        <v>294</v>
      </c>
      <c r="D98" s="9" t="s">
        <v>268</v>
      </c>
      <c r="E98" s="12">
        <v>5000</v>
      </c>
      <c r="F98" s="13">
        <v>23811.88</v>
      </c>
      <c r="G98" s="14">
        <v>1.6999999999999999E-3</v>
      </c>
      <c r="H98" s="24">
        <v>7.85E-2</v>
      </c>
      <c r="I98" s="16"/>
      <c r="J98" s="50"/>
    </row>
    <row r="99" spans="1:10" ht="12.95" customHeight="1" x14ac:dyDescent="0.2">
      <c r="A99" s="10" t="s">
        <v>295</v>
      </c>
      <c r="B99" s="11" t="s">
        <v>1429</v>
      </c>
      <c r="C99" s="9" t="s">
        <v>296</v>
      </c>
      <c r="D99" s="9" t="s">
        <v>255</v>
      </c>
      <c r="E99" s="12">
        <v>5000</v>
      </c>
      <c r="F99" s="13">
        <v>23737.38</v>
      </c>
      <c r="G99" s="14">
        <v>1.6999999999999999E-3</v>
      </c>
      <c r="H99" s="24">
        <v>7.7970999999999999E-2</v>
      </c>
      <c r="I99" s="16"/>
      <c r="J99" s="50"/>
    </row>
    <row r="100" spans="1:10" ht="12.95" customHeight="1" x14ac:dyDescent="0.2">
      <c r="A100" s="10" t="s">
        <v>297</v>
      </c>
      <c r="B100" s="11" t="s">
        <v>1255</v>
      </c>
      <c r="C100" s="9" t="s">
        <v>298</v>
      </c>
      <c r="D100" s="9" t="s">
        <v>255</v>
      </c>
      <c r="E100" s="12">
        <v>4500</v>
      </c>
      <c r="F100" s="13">
        <v>21452.67</v>
      </c>
      <c r="G100" s="14">
        <v>1.5E-3</v>
      </c>
      <c r="H100" s="24">
        <v>7.85E-2</v>
      </c>
      <c r="I100" s="16"/>
      <c r="J100" s="50"/>
    </row>
    <row r="101" spans="1:10" ht="12.95" customHeight="1" x14ac:dyDescent="0.2">
      <c r="A101" s="10" t="s">
        <v>299</v>
      </c>
      <c r="B101" s="11" t="s">
        <v>1256</v>
      </c>
      <c r="C101" s="9" t="s">
        <v>300</v>
      </c>
      <c r="D101" s="9" t="s">
        <v>301</v>
      </c>
      <c r="E101" s="12">
        <v>4000</v>
      </c>
      <c r="F101" s="13">
        <v>19963.48</v>
      </c>
      <c r="G101" s="14">
        <v>1.4E-3</v>
      </c>
      <c r="H101" s="24">
        <v>6.0699500000000003E-2</v>
      </c>
      <c r="I101" s="16"/>
      <c r="J101" s="50"/>
    </row>
    <row r="102" spans="1:10" ht="12.95" customHeight="1" x14ac:dyDescent="0.2">
      <c r="A102" s="10" t="s">
        <v>302</v>
      </c>
      <c r="B102" s="11" t="s">
        <v>1257</v>
      </c>
      <c r="C102" s="9" t="s">
        <v>303</v>
      </c>
      <c r="D102" s="9" t="s">
        <v>255</v>
      </c>
      <c r="E102" s="12">
        <v>4000</v>
      </c>
      <c r="F102" s="13">
        <v>19202.5</v>
      </c>
      <c r="G102" s="14">
        <v>1.4E-3</v>
      </c>
      <c r="H102" s="24">
        <v>7.6949000000000004E-2</v>
      </c>
      <c r="I102" s="16"/>
      <c r="J102" s="50"/>
    </row>
    <row r="103" spans="1:10" ht="12.95" customHeight="1" x14ac:dyDescent="0.2">
      <c r="A103" s="10" t="s">
        <v>304</v>
      </c>
      <c r="B103" s="11" t="s">
        <v>1258</v>
      </c>
      <c r="C103" s="9" t="s">
        <v>305</v>
      </c>
      <c r="D103" s="9" t="s">
        <v>1423</v>
      </c>
      <c r="E103" s="12">
        <v>4000</v>
      </c>
      <c r="F103" s="13">
        <v>19202.48</v>
      </c>
      <c r="G103" s="14">
        <v>1.4E-3</v>
      </c>
      <c r="H103" s="24">
        <v>7.6950000000000005E-2</v>
      </c>
      <c r="I103" s="16"/>
      <c r="J103" s="50"/>
    </row>
    <row r="104" spans="1:10" ht="12.95" customHeight="1" x14ac:dyDescent="0.2">
      <c r="A104" s="10" t="s">
        <v>306</v>
      </c>
      <c r="B104" s="11" t="s">
        <v>1259</v>
      </c>
      <c r="C104" s="9" t="s">
        <v>307</v>
      </c>
      <c r="D104" s="9" t="s">
        <v>255</v>
      </c>
      <c r="E104" s="12">
        <v>4000</v>
      </c>
      <c r="F104" s="13">
        <v>19100.259999999998</v>
      </c>
      <c r="G104" s="14">
        <v>1.4E-3</v>
      </c>
      <c r="H104" s="24">
        <v>7.7799999999999994E-2</v>
      </c>
      <c r="I104" s="16"/>
      <c r="J104" s="50"/>
    </row>
    <row r="105" spans="1:10" ht="12.95" customHeight="1" x14ac:dyDescent="0.2">
      <c r="A105" s="10" t="s">
        <v>308</v>
      </c>
      <c r="B105" s="11" t="s">
        <v>1260</v>
      </c>
      <c r="C105" s="9" t="s">
        <v>309</v>
      </c>
      <c r="D105" s="9" t="s">
        <v>268</v>
      </c>
      <c r="E105" s="12">
        <v>4000</v>
      </c>
      <c r="F105" s="13">
        <v>19027.86</v>
      </c>
      <c r="G105" s="14">
        <v>1.2999999999999999E-3</v>
      </c>
      <c r="H105" s="24">
        <v>7.7700000000000005E-2</v>
      </c>
      <c r="I105" s="16"/>
      <c r="J105" s="50"/>
    </row>
    <row r="106" spans="1:10" ht="12.95" customHeight="1" x14ac:dyDescent="0.2">
      <c r="A106" s="10" t="s">
        <v>310</v>
      </c>
      <c r="B106" s="11" t="s">
        <v>1261</v>
      </c>
      <c r="C106" s="9" t="s">
        <v>311</v>
      </c>
      <c r="D106" s="9" t="s">
        <v>255</v>
      </c>
      <c r="E106" s="12">
        <v>3500</v>
      </c>
      <c r="F106" s="13">
        <v>17430.72</v>
      </c>
      <c r="G106" s="14">
        <v>1.1999999999999999E-3</v>
      </c>
      <c r="H106" s="24">
        <v>6.0449000000000003E-2</v>
      </c>
      <c r="I106" s="16"/>
      <c r="J106" s="50"/>
    </row>
    <row r="107" spans="1:10" ht="12.95" customHeight="1" x14ac:dyDescent="0.2">
      <c r="A107" s="10" t="s">
        <v>312</v>
      </c>
      <c r="B107" s="11" t="s">
        <v>1430</v>
      </c>
      <c r="C107" s="9" t="s">
        <v>313</v>
      </c>
      <c r="D107" s="9" t="s">
        <v>1423</v>
      </c>
      <c r="E107" s="12">
        <v>3500</v>
      </c>
      <c r="F107" s="13">
        <v>16871.09</v>
      </c>
      <c r="G107" s="14">
        <v>1.1999999999999999E-3</v>
      </c>
      <c r="H107" s="24">
        <v>7.6870999999999995E-2</v>
      </c>
      <c r="I107" s="16"/>
      <c r="J107" s="50"/>
    </row>
    <row r="108" spans="1:10" ht="12.95" customHeight="1" x14ac:dyDescent="0.2">
      <c r="A108" s="10" t="s">
        <v>314</v>
      </c>
      <c r="B108" s="11" t="s">
        <v>1262</v>
      </c>
      <c r="C108" s="9" t="s">
        <v>315</v>
      </c>
      <c r="D108" s="9" t="s">
        <v>301</v>
      </c>
      <c r="E108" s="12">
        <v>3500</v>
      </c>
      <c r="F108" s="13">
        <v>16781.73</v>
      </c>
      <c r="G108" s="14">
        <v>1.1999999999999999E-3</v>
      </c>
      <c r="H108" s="24">
        <v>7.8899999999999998E-2</v>
      </c>
      <c r="I108" s="16"/>
      <c r="J108" s="50"/>
    </row>
    <row r="109" spans="1:10" ht="12.95" customHeight="1" x14ac:dyDescent="0.2">
      <c r="A109" s="10" t="s">
        <v>316</v>
      </c>
      <c r="B109" s="11" t="s">
        <v>1263</v>
      </c>
      <c r="C109" s="9" t="s">
        <v>317</v>
      </c>
      <c r="D109" s="9" t="s">
        <v>255</v>
      </c>
      <c r="E109" s="12">
        <v>3000</v>
      </c>
      <c r="F109" s="13">
        <v>14995.1</v>
      </c>
      <c r="G109" s="14">
        <v>1.1000000000000001E-3</v>
      </c>
      <c r="H109" s="24">
        <v>5.9788000000000001E-2</v>
      </c>
      <c r="I109" s="16"/>
      <c r="J109" s="50"/>
    </row>
    <row r="110" spans="1:10" ht="12.95" customHeight="1" x14ac:dyDescent="0.2">
      <c r="A110" s="10" t="s">
        <v>318</v>
      </c>
      <c r="B110" s="11" t="s">
        <v>1264</v>
      </c>
      <c r="C110" s="9" t="s">
        <v>319</v>
      </c>
      <c r="D110" s="9" t="s">
        <v>255</v>
      </c>
      <c r="E110" s="12">
        <v>3000</v>
      </c>
      <c r="F110" s="13">
        <v>14990.19</v>
      </c>
      <c r="G110" s="14">
        <v>1.1000000000000001E-3</v>
      </c>
      <c r="H110" s="24">
        <v>5.9762000000000003E-2</v>
      </c>
      <c r="I110" s="16"/>
      <c r="J110" s="50"/>
    </row>
    <row r="111" spans="1:10" ht="12.95" customHeight="1" x14ac:dyDescent="0.2">
      <c r="A111" s="10" t="s">
        <v>320</v>
      </c>
      <c r="B111" s="11" t="s">
        <v>1265</v>
      </c>
      <c r="C111" s="9" t="s">
        <v>321</v>
      </c>
      <c r="D111" s="9" t="s">
        <v>301</v>
      </c>
      <c r="E111" s="12">
        <v>3000</v>
      </c>
      <c r="F111" s="13">
        <v>14888.25</v>
      </c>
      <c r="G111" s="14">
        <v>1.1000000000000001E-3</v>
      </c>
      <c r="H111" s="24">
        <v>7.2100999999999998E-2</v>
      </c>
      <c r="I111" s="16"/>
      <c r="J111" s="50"/>
    </row>
    <row r="112" spans="1:10" ht="12.95" customHeight="1" x14ac:dyDescent="0.2">
      <c r="A112" s="10" t="s">
        <v>322</v>
      </c>
      <c r="B112" s="11" t="s">
        <v>1266</v>
      </c>
      <c r="C112" s="9" t="s">
        <v>323</v>
      </c>
      <c r="D112" s="9" t="s">
        <v>268</v>
      </c>
      <c r="E112" s="12">
        <v>3000</v>
      </c>
      <c r="F112" s="13">
        <v>14278.35</v>
      </c>
      <c r="G112" s="14">
        <v>1E-3</v>
      </c>
      <c r="H112" s="24">
        <v>7.85E-2</v>
      </c>
      <c r="I112" s="16"/>
      <c r="J112" s="50"/>
    </row>
    <row r="113" spans="1:10" ht="12.95" customHeight="1" x14ac:dyDescent="0.2">
      <c r="A113" s="10" t="s">
        <v>324</v>
      </c>
      <c r="B113" s="11" t="s">
        <v>1267</v>
      </c>
      <c r="C113" s="9" t="s">
        <v>325</v>
      </c>
      <c r="D113" s="9" t="s">
        <v>255</v>
      </c>
      <c r="E113" s="12">
        <v>3000</v>
      </c>
      <c r="F113" s="13">
        <v>14260.85</v>
      </c>
      <c r="G113" s="14">
        <v>1E-3</v>
      </c>
      <c r="H113" s="24">
        <v>7.85E-2</v>
      </c>
      <c r="I113" s="16"/>
      <c r="J113" s="50"/>
    </row>
    <row r="114" spans="1:10" ht="12.95" customHeight="1" x14ac:dyDescent="0.2">
      <c r="A114" s="10" t="s">
        <v>326</v>
      </c>
      <c r="B114" s="11" t="s">
        <v>1268</v>
      </c>
      <c r="C114" s="9" t="s">
        <v>327</v>
      </c>
      <c r="D114" s="9" t="s">
        <v>255</v>
      </c>
      <c r="E114" s="12">
        <v>2500</v>
      </c>
      <c r="F114" s="13">
        <v>12479.43</v>
      </c>
      <c r="G114" s="14">
        <v>8.9999999999999998E-4</v>
      </c>
      <c r="H114" s="24">
        <v>6.0196E-2</v>
      </c>
      <c r="I114" s="16"/>
      <c r="J114" s="50"/>
    </row>
    <row r="115" spans="1:10" ht="12.95" customHeight="1" x14ac:dyDescent="0.2">
      <c r="A115" s="10" t="s">
        <v>328</v>
      </c>
      <c r="B115" s="11" t="s">
        <v>1269</v>
      </c>
      <c r="C115" s="9" t="s">
        <v>329</v>
      </c>
      <c r="D115" s="9" t="s">
        <v>1423</v>
      </c>
      <c r="E115" s="12">
        <v>2500</v>
      </c>
      <c r="F115" s="13">
        <v>12231.61</v>
      </c>
      <c r="G115" s="14">
        <v>8.9999999999999998E-4</v>
      </c>
      <c r="H115" s="24">
        <v>7.4851000000000001E-2</v>
      </c>
      <c r="I115" s="16"/>
      <c r="J115" s="50"/>
    </row>
    <row r="116" spans="1:10" ht="12.95" customHeight="1" x14ac:dyDescent="0.2">
      <c r="A116" s="10" t="s">
        <v>330</v>
      </c>
      <c r="B116" s="11" t="s">
        <v>1431</v>
      </c>
      <c r="C116" s="9" t="s">
        <v>331</v>
      </c>
      <c r="D116" s="9" t="s">
        <v>255</v>
      </c>
      <c r="E116" s="12">
        <v>2000</v>
      </c>
      <c r="F116" s="13">
        <v>9977.0400000000009</v>
      </c>
      <c r="G116" s="14">
        <v>6.9999999999999999E-4</v>
      </c>
      <c r="H116" s="24">
        <v>6.0005999999999997E-2</v>
      </c>
      <c r="I116" s="16"/>
      <c r="J116" s="50"/>
    </row>
    <row r="117" spans="1:10" ht="12.95" customHeight="1" x14ac:dyDescent="0.2">
      <c r="A117" s="10" t="s">
        <v>332</v>
      </c>
      <c r="B117" s="11" t="s">
        <v>1270</v>
      </c>
      <c r="C117" s="9" t="s">
        <v>333</v>
      </c>
      <c r="D117" s="9" t="s">
        <v>255</v>
      </c>
      <c r="E117" s="12">
        <v>2000</v>
      </c>
      <c r="F117" s="13">
        <v>9862.59</v>
      </c>
      <c r="G117" s="14">
        <v>6.9999999999999999E-4</v>
      </c>
      <c r="H117" s="24">
        <v>7.2650000000000006E-2</v>
      </c>
      <c r="I117" s="16"/>
      <c r="J117" s="50"/>
    </row>
    <row r="118" spans="1:10" ht="12.95" customHeight="1" x14ac:dyDescent="0.2">
      <c r="A118" s="10" t="s">
        <v>334</v>
      </c>
      <c r="B118" s="11" t="s">
        <v>1432</v>
      </c>
      <c r="C118" s="9" t="s">
        <v>335</v>
      </c>
      <c r="D118" s="9" t="s">
        <v>255</v>
      </c>
      <c r="E118" s="12">
        <v>2000</v>
      </c>
      <c r="F118" s="13">
        <v>9770.64</v>
      </c>
      <c r="G118" s="14">
        <v>6.9999999999999999E-4</v>
      </c>
      <c r="H118" s="24">
        <v>7.6501E-2</v>
      </c>
      <c r="I118" s="16"/>
      <c r="J118" s="50"/>
    </row>
    <row r="119" spans="1:10" ht="12.95" customHeight="1" x14ac:dyDescent="0.2">
      <c r="A119" s="10" t="s">
        <v>336</v>
      </c>
      <c r="B119" s="11" t="s">
        <v>1433</v>
      </c>
      <c r="C119" s="9" t="s">
        <v>337</v>
      </c>
      <c r="D119" s="9" t="s">
        <v>255</v>
      </c>
      <c r="E119" s="12">
        <v>2000</v>
      </c>
      <c r="F119" s="13">
        <v>9663.6299999999992</v>
      </c>
      <c r="G119" s="14">
        <v>6.9999999999999999E-4</v>
      </c>
      <c r="H119" s="24">
        <v>7.6998999999999998E-2</v>
      </c>
      <c r="I119" s="16"/>
      <c r="J119" s="50"/>
    </row>
    <row r="120" spans="1:10" ht="12.95" customHeight="1" x14ac:dyDescent="0.2">
      <c r="A120" s="10" t="s">
        <v>338</v>
      </c>
      <c r="B120" s="11" t="s">
        <v>1271</v>
      </c>
      <c r="C120" s="9" t="s">
        <v>339</v>
      </c>
      <c r="D120" s="9" t="s">
        <v>301</v>
      </c>
      <c r="E120" s="12">
        <v>2000</v>
      </c>
      <c r="F120" s="13">
        <v>9661.66</v>
      </c>
      <c r="G120" s="14">
        <v>6.9999999999999999E-4</v>
      </c>
      <c r="H120" s="24">
        <v>7.8899999999999998E-2</v>
      </c>
      <c r="I120" s="16"/>
      <c r="J120" s="50"/>
    </row>
    <row r="121" spans="1:10" ht="12.95" customHeight="1" x14ac:dyDescent="0.2">
      <c r="A121" s="10" t="s">
        <v>340</v>
      </c>
      <c r="B121" s="11" t="s">
        <v>1272</v>
      </c>
      <c r="C121" s="9" t="s">
        <v>341</v>
      </c>
      <c r="D121" s="9" t="s">
        <v>255</v>
      </c>
      <c r="E121" s="12">
        <v>2000</v>
      </c>
      <c r="F121" s="13">
        <v>9517.4500000000007</v>
      </c>
      <c r="G121" s="14">
        <v>6.9999999999999999E-4</v>
      </c>
      <c r="H121" s="24">
        <v>7.8749E-2</v>
      </c>
      <c r="I121" s="16"/>
      <c r="J121" s="50"/>
    </row>
    <row r="122" spans="1:10" ht="12.95" customHeight="1" x14ac:dyDescent="0.2">
      <c r="A122" s="10" t="s">
        <v>342</v>
      </c>
      <c r="B122" s="11" t="s">
        <v>1273</v>
      </c>
      <c r="C122" s="9" t="s">
        <v>343</v>
      </c>
      <c r="D122" s="9" t="s">
        <v>301</v>
      </c>
      <c r="E122" s="12">
        <v>1000</v>
      </c>
      <c r="F122" s="13">
        <v>4997.5200000000004</v>
      </c>
      <c r="G122" s="14">
        <v>4.0000000000000002E-4</v>
      </c>
      <c r="H122" s="24">
        <v>6.0498000000000003E-2</v>
      </c>
      <c r="I122" s="16"/>
      <c r="J122" s="50"/>
    </row>
    <row r="123" spans="1:10" ht="12.95" customHeight="1" x14ac:dyDescent="0.2">
      <c r="A123" s="10" t="s">
        <v>344</v>
      </c>
      <c r="B123" s="11" t="s">
        <v>1434</v>
      </c>
      <c r="C123" s="9" t="s">
        <v>345</v>
      </c>
      <c r="D123" s="9" t="s">
        <v>255</v>
      </c>
      <c r="E123" s="12">
        <v>1000</v>
      </c>
      <c r="F123" s="13">
        <v>4817.8999999999996</v>
      </c>
      <c r="G123" s="14">
        <v>2.9999999999999997E-4</v>
      </c>
      <c r="H123" s="24">
        <v>7.7072000000000002E-2</v>
      </c>
      <c r="I123" s="16"/>
      <c r="J123" s="50"/>
    </row>
    <row r="124" spans="1:10" ht="12.95" customHeight="1" x14ac:dyDescent="0.2">
      <c r="A124" s="50"/>
      <c r="B124" s="17" t="s">
        <v>126</v>
      </c>
      <c r="C124" s="18"/>
      <c r="D124" s="18"/>
      <c r="E124" s="18"/>
      <c r="F124" s="19">
        <v>1149903.3600000001</v>
      </c>
      <c r="G124" s="20">
        <v>8.1799999999999998E-2</v>
      </c>
      <c r="H124" s="21"/>
      <c r="I124" s="22"/>
      <c r="J124" s="50"/>
    </row>
    <row r="125" spans="1:10" ht="12.95" customHeight="1" x14ac:dyDescent="0.2">
      <c r="A125" s="50"/>
      <c r="B125" s="8" t="s">
        <v>346</v>
      </c>
      <c r="C125" s="9"/>
      <c r="D125" s="9"/>
      <c r="E125" s="9"/>
      <c r="F125" s="54"/>
      <c r="G125" s="15"/>
      <c r="H125" s="15"/>
      <c r="I125" s="16"/>
      <c r="J125" s="50"/>
    </row>
    <row r="126" spans="1:10" ht="12.95" customHeight="1" x14ac:dyDescent="0.2">
      <c r="A126" s="10" t="s">
        <v>347</v>
      </c>
      <c r="B126" s="11" t="s">
        <v>1289</v>
      </c>
      <c r="C126" s="9" t="s">
        <v>348</v>
      </c>
      <c r="D126" s="9" t="s">
        <v>255</v>
      </c>
      <c r="E126" s="12">
        <v>9000</v>
      </c>
      <c r="F126" s="13">
        <v>44817.440000000002</v>
      </c>
      <c r="G126" s="14">
        <v>3.2000000000000002E-3</v>
      </c>
      <c r="H126" s="24">
        <v>6.1959E-2</v>
      </c>
      <c r="I126" s="16"/>
      <c r="J126" s="50"/>
    </row>
    <row r="127" spans="1:10" ht="12.95" customHeight="1" x14ac:dyDescent="0.2">
      <c r="A127" s="10" t="s">
        <v>349</v>
      </c>
      <c r="B127" s="11" t="s">
        <v>1290</v>
      </c>
      <c r="C127" s="9" t="s">
        <v>350</v>
      </c>
      <c r="D127" s="9" t="s">
        <v>255</v>
      </c>
      <c r="E127" s="12">
        <v>8000</v>
      </c>
      <c r="F127" s="13">
        <v>39369.64</v>
      </c>
      <c r="G127" s="14">
        <v>2.8E-3</v>
      </c>
      <c r="H127" s="24">
        <v>7.2150000000000006E-2</v>
      </c>
      <c r="I127" s="16"/>
      <c r="J127" s="50"/>
    </row>
    <row r="128" spans="1:10" ht="12.95" customHeight="1" x14ac:dyDescent="0.2">
      <c r="A128" s="10" t="s">
        <v>351</v>
      </c>
      <c r="B128" s="11" t="s">
        <v>1291</v>
      </c>
      <c r="C128" s="9" t="s">
        <v>352</v>
      </c>
      <c r="D128" s="9" t="s">
        <v>255</v>
      </c>
      <c r="E128" s="12">
        <v>2500</v>
      </c>
      <c r="F128" s="13">
        <v>12465.1</v>
      </c>
      <c r="G128" s="14">
        <v>8.9999999999999998E-4</v>
      </c>
      <c r="H128" s="24">
        <v>7.2998999999999994E-2</v>
      </c>
      <c r="I128" s="16"/>
      <c r="J128" s="50"/>
    </row>
    <row r="129" spans="1:10" ht="12.95" customHeight="1" x14ac:dyDescent="0.2">
      <c r="A129" s="10" t="s">
        <v>353</v>
      </c>
      <c r="B129" s="11" t="s">
        <v>1435</v>
      </c>
      <c r="C129" s="9" t="s">
        <v>354</v>
      </c>
      <c r="D129" s="9" t="s">
        <v>255</v>
      </c>
      <c r="E129" s="12">
        <v>2000</v>
      </c>
      <c r="F129" s="13">
        <v>9993.32</v>
      </c>
      <c r="G129" s="14">
        <v>6.9999999999999999E-4</v>
      </c>
      <c r="H129" s="24">
        <v>6.0974E-2</v>
      </c>
      <c r="I129" s="16"/>
      <c r="J129" s="50"/>
    </row>
    <row r="130" spans="1:10" ht="12.95" customHeight="1" x14ac:dyDescent="0.2">
      <c r="A130" s="10" t="s">
        <v>355</v>
      </c>
      <c r="B130" s="11" t="s">
        <v>1292</v>
      </c>
      <c r="C130" s="9" t="s">
        <v>356</v>
      </c>
      <c r="D130" s="9" t="s">
        <v>255</v>
      </c>
      <c r="E130" s="12">
        <v>1000</v>
      </c>
      <c r="F130" s="13">
        <v>4997.0200000000004</v>
      </c>
      <c r="G130" s="14">
        <v>4.0000000000000002E-4</v>
      </c>
      <c r="H130" s="24">
        <v>7.2703500000000004E-2</v>
      </c>
      <c r="I130" s="16"/>
      <c r="J130" s="50"/>
    </row>
    <row r="131" spans="1:10" ht="12.95" customHeight="1" x14ac:dyDescent="0.2">
      <c r="A131" s="10" t="s">
        <v>357</v>
      </c>
      <c r="B131" s="11" t="s">
        <v>1293</v>
      </c>
      <c r="C131" s="9" t="s">
        <v>358</v>
      </c>
      <c r="D131" s="9" t="s">
        <v>255</v>
      </c>
      <c r="E131" s="12">
        <v>1000</v>
      </c>
      <c r="F131" s="13">
        <v>4983.3100000000004</v>
      </c>
      <c r="G131" s="14">
        <v>4.0000000000000002E-4</v>
      </c>
      <c r="H131" s="24">
        <v>7.1919999999999998E-2</v>
      </c>
      <c r="I131" s="16"/>
      <c r="J131" s="50"/>
    </row>
    <row r="132" spans="1:10" ht="12.95" customHeight="1" x14ac:dyDescent="0.2">
      <c r="A132" s="10" t="s">
        <v>359</v>
      </c>
      <c r="B132" s="11" t="s">
        <v>1436</v>
      </c>
      <c r="C132" s="9" t="s">
        <v>360</v>
      </c>
      <c r="D132" s="9" t="s">
        <v>255</v>
      </c>
      <c r="E132" s="12">
        <v>100</v>
      </c>
      <c r="F132" s="13">
        <v>499.7</v>
      </c>
      <c r="G132" s="14" t="s">
        <v>1422</v>
      </c>
      <c r="H132" s="24">
        <v>7.2971999999999995E-2</v>
      </c>
      <c r="I132" s="16"/>
      <c r="J132" s="50"/>
    </row>
    <row r="133" spans="1:10" ht="12.95" customHeight="1" x14ac:dyDescent="0.2">
      <c r="A133" s="50"/>
      <c r="B133" s="17" t="s">
        <v>126</v>
      </c>
      <c r="C133" s="18"/>
      <c r="D133" s="18"/>
      <c r="E133" s="18"/>
      <c r="F133" s="19">
        <v>117125.53</v>
      </c>
      <c r="G133" s="20">
        <v>8.3999999999999995E-3</v>
      </c>
      <c r="H133" s="21"/>
      <c r="I133" s="22"/>
      <c r="J133" s="50"/>
    </row>
    <row r="134" spans="1:10" ht="12.95" customHeight="1" x14ac:dyDescent="0.2">
      <c r="A134" s="50"/>
      <c r="B134" s="8" t="s">
        <v>361</v>
      </c>
      <c r="C134" s="9"/>
      <c r="D134" s="9"/>
      <c r="E134" s="9"/>
      <c r="F134" s="54"/>
      <c r="G134" s="15"/>
      <c r="H134" s="15"/>
      <c r="I134" s="16"/>
      <c r="J134" s="50"/>
    </row>
    <row r="135" spans="1:10" ht="12.95" customHeight="1" x14ac:dyDescent="0.2">
      <c r="A135" s="10" t="s">
        <v>362</v>
      </c>
      <c r="B135" s="11" t="s">
        <v>363</v>
      </c>
      <c r="C135" s="9" t="s">
        <v>364</v>
      </c>
      <c r="D135" s="9" t="s">
        <v>365</v>
      </c>
      <c r="E135" s="12">
        <v>35000000</v>
      </c>
      <c r="F135" s="13">
        <v>34267.800000000003</v>
      </c>
      <c r="G135" s="14">
        <v>2.3999999999999998E-3</v>
      </c>
      <c r="H135" s="24">
        <v>5.7345E-2</v>
      </c>
      <c r="I135" s="16"/>
      <c r="J135" s="50"/>
    </row>
    <row r="136" spans="1:10" ht="12.95" customHeight="1" x14ac:dyDescent="0.2">
      <c r="A136" s="10" t="s">
        <v>366</v>
      </c>
      <c r="B136" s="11" t="s">
        <v>367</v>
      </c>
      <c r="C136" s="9" t="s">
        <v>368</v>
      </c>
      <c r="D136" s="9" t="s">
        <v>365</v>
      </c>
      <c r="E136" s="12">
        <v>20500000</v>
      </c>
      <c r="F136" s="13">
        <v>19774.830000000002</v>
      </c>
      <c r="G136" s="14">
        <v>1.4E-3</v>
      </c>
      <c r="H136" s="24">
        <v>5.8706000000000001E-2</v>
      </c>
      <c r="I136" s="16"/>
      <c r="J136" s="50"/>
    </row>
    <row r="137" spans="1:10" ht="12.95" customHeight="1" x14ac:dyDescent="0.2">
      <c r="A137" s="10" t="s">
        <v>369</v>
      </c>
      <c r="B137" s="11" t="s">
        <v>370</v>
      </c>
      <c r="C137" s="9" t="s">
        <v>371</v>
      </c>
      <c r="D137" s="9" t="s">
        <v>365</v>
      </c>
      <c r="E137" s="12">
        <v>11000000</v>
      </c>
      <c r="F137" s="13">
        <v>10904.5</v>
      </c>
      <c r="G137" s="14">
        <v>8.0000000000000004E-4</v>
      </c>
      <c r="H137" s="24">
        <v>5.4181E-2</v>
      </c>
      <c r="I137" s="16"/>
      <c r="J137" s="50"/>
    </row>
    <row r="138" spans="1:10" ht="12.95" customHeight="1" x14ac:dyDescent="0.2">
      <c r="A138" s="50"/>
      <c r="B138" s="17" t="s">
        <v>126</v>
      </c>
      <c r="C138" s="18"/>
      <c r="D138" s="18"/>
      <c r="E138" s="18"/>
      <c r="F138" s="19">
        <v>64947.13</v>
      </c>
      <c r="G138" s="20">
        <v>4.5999999999999999E-3</v>
      </c>
      <c r="H138" s="21"/>
      <c r="I138" s="22"/>
      <c r="J138" s="50"/>
    </row>
    <row r="139" spans="1:10" ht="12.95" customHeight="1" x14ac:dyDescent="0.2">
      <c r="A139" s="50"/>
      <c r="B139" s="17" t="s">
        <v>200</v>
      </c>
      <c r="C139" s="23"/>
      <c r="D139" s="18"/>
      <c r="E139" s="23"/>
      <c r="F139" s="19">
        <v>1331976.02</v>
      </c>
      <c r="G139" s="20">
        <v>9.4799999999999995E-2</v>
      </c>
      <c r="H139" s="21"/>
      <c r="I139" s="22"/>
      <c r="J139" s="50"/>
    </row>
    <row r="140" spans="1:10" ht="12.95" customHeight="1" x14ac:dyDescent="0.2">
      <c r="A140" s="50"/>
      <c r="B140" s="8" t="s">
        <v>372</v>
      </c>
      <c r="C140" s="9"/>
      <c r="D140" s="9"/>
      <c r="E140" s="9"/>
      <c r="F140" s="9"/>
      <c r="G140" s="9"/>
      <c r="H140" s="15"/>
      <c r="I140" s="16"/>
      <c r="J140" s="50"/>
    </row>
    <row r="141" spans="1:10" ht="12.95" customHeight="1" x14ac:dyDescent="0.2">
      <c r="A141" s="50"/>
      <c r="B141" s="8" t="s">
        <v>373</v>
      </c>
      <c r="C141" s="9"/>
      <c r="D141" s="9"/>
      <c r="E141" s="9"/>
      <c r="F141" s="54"/>
      <c r="G141" s="15"/>
      <c r="H141" s="15"/>
      <c r="I141" s="16"/>
      <c r="J141" s="50"/>
    </row>
    <row r="142" spans="1:10" ht="12.95" customHeight="1" x14ac:dyDescent="0.2">
      <c r="A142" s="10" t="s">
        <v>374</v>
      </c>
      <c r="B142" s="11" t="s">
        <v>375</v>
      </c>
      <c r="C142" s="9" t="s">
        <v>376</v>
      </c>
      <c r="D142" s="9" t="s">
        <v>218</v>
      </c>
      <c r="E142" s="12">
        <v>4263331.4950000001</v>
      </c>
      <c r="F142" s="13">
        <v>65686.759999999995</v>
      </c>
      <c r="G142" s="14">
        <v>4.5999999999999999E-3</v>
      </c>
      <c r="H142" s="24"/>
      <c r="I142" s="16"/>
      <c r="J142" s="50"/>
    </row>
    <row r="143" spans="1:10" ht="12.95" customHeight="1" x14ac:dyDescent="0.2">
      <c r="A143" s="50"/>
      <c r="B143" s="17" t="s">
        <v>126</v>
      </c>
      <c r="C143" s="18"/>
      <c r="D143" s="18"/>
      <c r="E143" s="18"/>
      <c r="F143" s="19">
        <v>65686.759999999995</v>
      </c>
      <c r="G143" s="20">
        <v>4.5999999999999999E-3</v>
      </c>
      <c r="H143" s="21"/>
      <c r="I143" s="22"/>
      <c r="J143" s="50"/>
    </row>
    <row r="144" spans="1:10" ht="12.95" customHeight="1" x14ac:dyDescent="0.2">
      <c r="A144" s="50"/>
      <c r="B144" s="17" t="s">
        <v>200</v>
      </c>
      <c r="C144" s="23"/>
      <c r="D144" s="18"/>
      <c r="E144" s="23"/>
      <c r="F144" s="19">
        <v>65575.89</v>
      </c>
      <c r="G144" s="20">
        <v>4.5999999999999999E-3</v>
      </c>
      <c r="H144" s="21"/>
      <c r="I144" s="22"/>
      <c r="J144" s="50"/>
    </row>
    <row r="145" spans="1:12" ht="12.95" customHeight="1" x14ac:dyDescent="0.2">
      <c r="A145" s="50"/>
      <c r="B145" s="8" t="s">
        <v>377</v>
      </c>
      <c r="C145" s="9"/>
      <c r="D145" s="9"/>
      <c r="E145" s="9"/>
      <c r="F145" s="9"/>
      <c r="G145" s="9"/>
      <c r="H145" s="15"/>
      <c r="I145" s="16"/>
      <c r="J145" s="50"/>
    </row>
    <row r="146" spans="1:12" ht="12.95" customHeight="1" x14ac:dyDescent="0.2">
      <c r="A146" s="10" t="s">
        <v>378</v>
      </c>
      <c r="B146" s="11" t="s">
        <v>378</v>
      </c>
      <c r="C146" s="9"/>
      <c r="D146" s="9" t="s">
        <v>218</v>
      </c>
      <c r="E146" s="12"/>
      <c r="F146" s="13">
        <v>576540</v>
      </c>
      <c r="G146" s="14">
        <v>4.0800000000000003E-2</v>
      </c>
      <c r="H146" s="24">
        <v>5.3703922862444672E-2</v>
      </c>
      <c r="I146" s="16"/>
      <c r="J146" s="50"/>
    </row>
    <row r="147" spans="1:12" ht="12.95" customHeight="1" x14ac:dyDescent="0.2">
      <c r="A147" s="50"/>
      <c r="B147" s="17" t="s">
        <v>126</v>
      </c>
      <c r="C147" s="18"/>
      <c r="D147" s="18"/>
      <c r="E147" s="18"/>
      <c r="F147" s="19">
        <v>576540</v>
      </c>
      <c r="G147" s="20">
        <v>4.0800000000000003E-2</v>
      </c>
      <c r="H147" s="21"/>
      <c r="I147" s="22"/>
      <c r="J147" s="50"/>
    </row>
    <row r="148" spans="1:12" ht="12.95" customHeight="1" x14ac:dyDescent="0.2">
      <c r="A148" s="50"/>
      <c r="B148" s="17" t="s">
        <v>200</v>
      </c>
      <c r="C148" s="23"/>
      <c r="D148" s="18"/>
      <c r="E148" s="23"/>
      <c r="F148" s="19">
        <v>576540</v>
      </c>
      <c r="G148" s="20">
        <v>4.0800000000000003E-2</v>
      </c>
      <c r="H148" s="21"/>
      <c r="I148" s="22"/>
      <c r="J148" s="50"/>
      <c r="K148" s="347"/>
      <c r="L148" s="348"/>
    </row>
    <row r="149" spans="1:12" ht="12.95" customHeight="1" x14ac:dyDescent="0.2">
      <c r="A149" s="50"/>
      <c r="B149" s="17" t="s">
        <v>379</v>
      </c>
      <c r="C149" s="9"/>
      <c r="D149" s="18"/>
      <c r="E149" s="9"/>
      <c r="F149" s="25">
        <f>115711.43+E173-110.87</f>
        <v>11340.519999999999</v>
      </c>
      <c r="G149" s="20">
        <f>0.75%+F172</f>
        <v>9.9999999999999395E-5</v>
      </c>
      <c r="H149" s="21"/>
      <c r="I149" s="22"/>
      <c r="J149" s="50"/>
      <c r="K149" s="347"/>
    </row>
    <row r="150" spans="1:12" ht="12.95" customHeight="1" x14ac:dyDescent="0.2">
      <c r="A150" s="50"/>
      <c r="B150" s="47" t="s">
        <v>380</v>
      </c>
      <c r="C150" s="27"/>
      <c r="D150" s="27"/>
      <c r="E150" s="27"/>
      <c r="F150" s="28">
        <v>14144673.27</v>
      </c>
      <c r="G150" s="29">
        <v>1</v>
      </c>
      <c r="H150" s="48"/>
      <c r="I150" s="49"/>
      <c r="J150" s="50"/>
      <c r="K150" s="347"/>
    </row>
    <row r="151" spans="1:12" ht="12.95" customHeight="1" x14ac:dyDescent="0.2">
      <c r="A151" s="50"/>
      <c r="B151" s="3"/>
      <c r="C151" s="50"/>
      <c r="D151" s="50"/>
      <c r="E151" s="50"/>
      <c r="F151" s="58"/>
      <c r="G151" s="60"/>
      <c r="H151" s="50"/>
      <c r="I151" s="50"/>
      <c r="J151" s="50"/>
    </row>
    <row r="152" spans="1:12" ht="12.95" customHeight="1" x14ac:dyDescent="0.2">
      <c r="A152" s="50"/>
      <c r="B152" s="32" t="s">
        <v>214</v>
      </c>
      <c r="C152" s="33"/>
      <c r="D152" s="33"/>
      <c r="E152" s="33"/>
      <c r="F152" s="59"/>
      <c r="G152" s="33"/>
      <c r="H152" s="55"/>
      <c r="I152" s="55"/>
      <c r="J152" s="50"/>
    </row>
    <row r="153" spans="1:12" ht="12.95" customHeight="1" x14ac:dyDescent="0.2">
      <c r="A153" s="50"/>
      <c r="B153" s="37" t="s">
        <v>2</v>
      </c>
      <c r="C153" s="37" t="s">
        <v>1416</v>
      </c>
      <c r="D153" s="37" t="s">
        <v>5</v>
      </c>
      <c r="E153" s="37" t="s">
        <v>1417</v>
      </c>
      <c r="F153" s="37" t="s">
        <v>1418</v>
      </c>
      <c r="G153" s="37" t="s">
        <v>1419</v>
      </c>
      <c r="H153" s="55"/>
      <c r="I153" s="55"/>
      <c r="J153" s="50"/>
    </row>
    <row r="154" spans="1:12" ht="12.95" customHeight="1" x14ac:dyDescent="0.2">
      <c r="A154" s="50"/>
      <c r="B154" s="37" t="s">
        <v>215</v>
      </c>
      <c r="C154" s="37"/>
      <c r="D154" s="37"/>
      <c r="E154" s="57"/>
      <c r="F154" s="56"/>
      <c r="G154" s="56"/>
      <c r="H154" s="50"/>
    </row>
    <row r="155" spans="1:12" ht="12.95" customHeight="1" x14ac:dyDescent="0.2">
      <c r="A155" s="10" t="s">
        <v>216</v>
      </c>
      <c r="B155" s="11" t="s">
        <v>240</v>
      </c>
      <c r="C155" s="9" t="s">
        <v>1420</v>
      </c>
      <c r="D155" s="13">
        <v>-2323150</v>
      </c>
      <c r="E155" s="13">
        <v>-5886.86</v>
      </c>
      <c r="F155" s="14">
        <v>-4.0000000000000002E-4</v>
      </c>
      <c r="G155" s="16"/>
      <c r="H155" s="50"/>
    </row>
    <row r="156" spans="1:12" ht="12.95" customHeight="1" x14ac:dyDescent="0.2">
      <c r="A156" s="10" t="s">
        <v>219</v>
      </c>
      <c r="B156" s="11" t="s">
        <v>250</v>
      </c>
      <c r="C156" s="9" t="s">
        <v>1420</v>
      </c>
      <c r="D156" s="13">
        <v>-2071500</v>
      </c>
      <c r="E156" s="13">
        <v>-27548.880000000001</v>
      </c>
      <c r="F156" s="14">
        <v>-1.9E-3</v>
      </c>
      <c r="G156" s="16"/>
      <c r="H156" s="50"/>
    </row>
    <row r="157" spans="1:12" ht="12.95" customHeight="1" x14ac:dyDescent="0.2">
      <c r="A157" s="10" t="s">
        <v>221</v>
      </c>
      <c r="B157" s="11" t="s">
        <v>248</v>
      </c>
      <c r="C157" s="9" t="s">
        <v>1420</v>
      </c>
      <c r="D157" s="13">
        <v>-1601250</v>
      </c>
      <c r="E157" s="13">
        <v>-14622.62</v>
      </c>
      <c r="F157" s="14">
        <v>-1E-3</v>
      </c>
      <c r="G157" s="16"/>
      <c r="H157" s="50"/>
    </row>
    <row r="158" spans="1:12" ht="12.95" customHeight="1" x14ac:dyDescent="0.2">
      <c r="A158" s="10" t="s">
        <v>223</v>
      </c>
      <c r="B158" s="11" t="s">
        <v>236</v>
      </c>
      <c r="C158" s="9" t="s">
        <v>1420</v>
      </c>
      <c r="D158" s="13">
        <v>-1575000</v>
      </c>
      <c r="E158" s="13">
        <v>-4227.3</v>
      </c>
      <c r="F158" s="14">
        <v>-2.9999999999999997E-4</v>
      </c>
      <c r="G158" s="16"/>
      <c r="H158" s="50"/>
    </row>
    <row r="159" spans="1:12" ht="12.95" customHeight="1" x14ac:dyDescent="0.2">
      <c r="A159" s="10" t="s">
        <v>225</v>
      </c>
      <c r="B159" s="11" t="s">
        <v>232</v>
      </c>
      <c r="C159" s="9" t="s">
        <v>1420</v>
      </c>
      <c r="D159" s="13">
        <v>-1135750</v>
      </c>
      <c r="E159" s="13">
        <v>-2345.1</v>
      </c>
      <c r="F159" s="14">
        <v>-2.0000000000000001E-4</v>
      </c>
      <c r="G159" s="16"/>
      <c r="H159" s="50"/>
    </row>
    <row r="160" spans="1:12" ht="12.95" customHeight="1" x14ac:dyDescent="0.2">
      <c r="A160" s="10" t="s">
        <v>227</v>
      </c>
      <c r="B160" s="11" t="s">
        <v>246</v>
      </c>
      <c r="C160" s="9" t="s">
        <v>1420</v>
      </c>
      <c r="D160" s="13">
        <v>-694750</v>
      </c>
      <c r="E160" s="13">
        <v>-12639.59</v>
      </c>
      <c r="F160" s="14">
        <v>-8.9999999999999998E-4</v>
      </c>
      <c r="G160" s="16"/>
      <c r="H160" s="50"/>
    </row>
    <row r="161" spans="1:8" ht="12.95" customHeight="1" x14ac:dyDescent="0.2">
      <c r="A161" s="10" t="s">
        <v>229</v>
      </c>
      <c r="B161" s="11" t="s">
        <v>242</v>
      </c>
      <c r="C161" s="9" t="s">
        <v>1420</v>
      </c>
      <c r="D161" s="13">
        <v>-583800</v>
      </c>
      <c r="E161" s="13">
        <v>-6655.9</v>
      </c>
      <c r="F161" s="14">
        <v>-5.0000000000000001E-4</v>
      </c>
      <c r="G161" s="16"/>
      <c r="H161" s="50"/>
    </row>
    <row r="162" spans="1:8" ht="12.95" customHeight="1" x14ac:dyDescent="0.2">
      <c r="A162" s="10" t="s">
        <v>231</v>
      </c>
      <c r="B162" s="11" t="s">
        <v>230</v>
      </c>
      <c r="C162" s="9" t="s">
        <v>1420</v>
      </c>
      <c r="D162" s="13">
        <v>-517275</v>
      </c>
      <c r="E162" s="13">
        <v>-2149.02</v>
      </c>
      <c r="F162" s="14">
        <v>-2.0000000000000001E-4</v>
      </c>
      <c r="G162" s="16"/>
      <c r="H162" s="50"/>
    </row>
    <row r="163" spans="1:8" ht="12.95" customHeight="1" x14ac:dyDescent="0.2">
      <c r="A163" s="10" t="s">
        <v>233</v>
      </c>
      <c r="B163" s="11" t="s">
        <v>244</v>
      </c>
      <c r="C163" s="9" t="s">
        <v>1420</v>
      </c>
      <c r="D163" s="13">
        <v>-273350</v>
      </c>
      <c r="E163" s="13">
        <v>-11233.59</v>
      </c>
      <c r="F163" s="14">
        <v>-8.0000000000000004E-4</v>
      </c>
      <c r="G163" s="16"/>
      <c r="H163" s="50"/>
    </row>
    <row r="164" spans="1:8" ht="12.95" customHeight="1" x14ac:dyDescent="0.2">
      <c r="A164" s="10" t="s">
        <v>235</v>
      </c>
      <c r="B164" s="11" t="s">
        <v>222</v>
      </c>
      <c r="C164" s="9" t="s">
        <v>1420</v>
      </c>
      <c r="D164" s="13">
        <v>-232650</v>
      </c>
      <c r="E164" s="13">
        <v>-1388.11</v>
      </c>
      <c r="F164" s="14">
        <v>-1E-4</v>
      </c>
      <c r="G164" s="16"/>
      <c r="H164" s="50"/>
    </row>
    <row r="165" spans="1:8" ht="12.95" customHeight="1" x14ac:dyDescent="0.2">
      <c r="A165" s="10" t="s">
        <v>237</v>
      </c>
      <c r="B165" s="11" t="s">
        <v>228</v>
      </c>
      <c r="C165" s="9" t="s">
        <v>1420</v>
      </c>
      <c r="D165" s="13">
        <v>-199500</v>
      </c>
      <c r="E165" s="13">
        <v>-1842.88</v>
      </c>
      <c r="F165" s="14">
        <v>-1E-4</v>
      </c>
      <c r="G165" s="16"/>
      <c r="H165" s="50"/>
    </row>
    <row r="166" spans="1:8" ht="12.95" customHeight="1" x14ac:dyDescent="0.2">
      <c r="A166" s="10" t="s">
        <v>239</v>
      </c>
      <c r="B166" s="11" t="s">
        <v>238</v>
      </c>
      <c r="C166" s="9" t="s">
        <v>1420</v>
      </c>
      <c r="D166" s="13">
        <v>-164750</v>
      </c>
      <c r="E166" s="13">
        <v>-5201.82</v>
      </c>
      <c r="F166" s="14">
        <v>-4.0000000000000002E-4</v>
      </c>
      <c r="G166" s="16"/>
      <c r="H166" s="50"/>
    </row>
    <row r="167" spans="1:8" ht="12.95" customHeight="1" x14ac:dyDescent="0.2">
      <c r="A167" s="10" t="s">
        <v>241</v>
      </c>
      <c r="B167" s="11" t="s">
        <v>224</v>
      </c>
      <c r="C167" s="9" t="s">
        <v>1420</v>
      </c>
      <c r="D167" s="13">
        <v>-120150</v>
      </c>
      <c r="E167" s="13">
        <v>-1553.42</v>
      </c>
      <c r="F167" s="14">
        <v>-1E-4</v>
      </c>
      <c r="G167" s="16"/>
      <c r="H167" s="50"/>
    </row>
    <row r="168" spans="1:8" ht="12.95" customHeight="1" x14ac:dyDescent="0.2">
      <c r="A168" s="10" t="s">
        <v>243</v>
      </c>
      <c r="B168" s="11" t="s">
        <v>234</v>
      </c>
      <c r="C168" s="9" t="s">
        <v>1420</v>
      </c>
      <c r="D168" s="13">
        <v>-88950</v>
      </c>
      <c r="E168" s="13">
        <v>-3868.44</v>
      </c>
      <c r="F168" s="14">
        <v>-2.9999999999999997E-4</v>
      </c>
      <c r="G168" s="16"/>
      <c r="H168" s="50"/>
    </row>
    <row r="169" spans="1:8" ht="12.95" customHeight="1" x14ac:dyDescent="0.2">
      <c r="A169" s="10" t="s">
        <v>245</v>
      </c>
      <c r="B169" s="11" t="s">
        <v>220</v>
      </c>
      <c r="C169" s="9" t="s">
        <v>1420</v>
      </c>
      <c r="D169" s="13">
        <v>-70250</v>
      </c>
      <c r="E169" s="13">
        <v>-1265.4100000000001</v>
      </c>
      <c r="F169" s="14">
        <v>-1E-4</v>
      </c>
      <c r="G169" s="16"/>
      <c r="H169" s="50"/>
    </row>
    <row r="170" spans="1:8" ht="12.95" customHeight="1" x14ac:dyDescent="0.2">
      <c r="A170" s="10" t="s">
        <v>247</v>
      </c>
      <c r="B170" s="11" t="s">
        <v>226</v>
      </c>
      <c r="C170" s="9" t="s">
        <v>1420</v>
      </c>
      <c r="D170" s="13">
        <v>-23600</v>
      </c>
      <c r="E170" s="13">
        <v>-1714.3</v>
      </c>
      <c r="F170" s="14">
        <v>-1E-4</v>
      </c>
      <c r="G170" s="16"/>
      <c r="H170" s="50"/>
    </row>
    <row r="171" spans="1:8" ht="12.95" customHeight="1" x14ac:dyDescent="0.2">
      <c r="A171" s="10" t="s">
        <v>249</v>
      </c>
      <c r="B171" s="11" t="s">
        <v>217</v>
      </c>
      <c r="C171" s="9" t="s">
        <v>1420</v>
      </c>
      <c r="D171" s="13">
        <v>-12000</v>
      </c>
      <c r="E171" s="13">
        <v>-116.8</v>
      </c>
      <c r="F171" s="14" t="s">
        <v>1422</v>
      </c>
      <c r="G171" s="16"/>
      <c r="H171" s="50"/>
    </row>
    <row r="172" spans="1:8" ht="12.95" customHeight="1" x14ac:dyDescent="0.2">
      <c r="A172" s="50"/>
      <c r="B172" s="17" t="s">
        <v>126</v>
      </c>
      <c r="C172" s="18"/>
      <c r="D172" s="18"/>
      <c r="E172" s="19">
        <v>-104260.04</v>
      </c>
      <c r="F172" s="20">
        <v>-7.4000000000000003E-3</v>
      </c>
      <c r="G172" s="22"/>
      <c r="H172" s="50"/>
    </row>
    <row r="173" spans="1:8" ht="12.95" customHeight="1" x14ac:dyDescent="0.2">
      <c r="A173" s="50"/>
      <c r="B173" s="26" t="s">
        <v>200</v>
      </c>
      <c r="C173" s="27"/>
      <c r="D173" s="27"/>
      <c r="E173" s="44">
        <v>-104260.04</v>
      </c>
      <c r="F173" s="45">
        <v>-7.4000000000000003E-3</v>
      </c>
      <c r="G173" s="31"/>
      <c r="H173" s="50"/>
    </row>
    <row r="175" spans="1:8" x14ac:dyDescent="0.2">
      <c r="B175" s="64" t="s">
        <v>1447</v>
      </c>
    </row>
    <row r="176" spans="1:8" x14ac:dyDescent="0.2">
      <c r="B176" s="64" t="s">
        <v>1448</v>
      </c>
    </row>
    <row r="177" spans="2:9" x14ac:dyDescent="0.2">
      <c r="B177" s="64" t="s">
        <v>1449</v>
      </c>
    </row>
    <row r="178" spans="2:9" x14ac:dyDescent="0.2">
      <c r="B178" s="64" t="s">
        <v>1450</v>
      </c>
    </row>
    <row r="180" spans="2:9" x14ac:dyDescent="0.2">
      <c r="B180" s="106" t="s">
        <v>1452</v>
      </c>
      <c r="C180" s="107"/>
      <c r="D180" s="107"/>
      <c r="E180" s="107"/>
      <c r="F180" s="107"/>
      <c r="G180" s="107"/>
      <c r="H180" s="108"/>
      <c r="I180" s="109"/>
    </row>
    <row r="181" spans="2:9" x14ac:dyDescent="0.2">
      <c r="B181" s="116" t="s">
        <v>1453</v>
      </c>
      <c r="C181" s="110"/>
      <c r="D181" s="110"/>
      <c r="E181" s="110"/>
      <c r="F181" s="110"/>
      <c r="G181" s="110"/>
      <c r="H181" s="111"/>
      <c r="I181" s="109"/>
    </row>
    <row r="182" spans="2:9" x14ac:dyDescent="0.2">
      <c r="B182" s="116" t="s">
        <v>1756</v>
      </c>
      <c r="C182" s="113"/>
      <c r="D182" s="113"/>
      <c r="E182" s="113"/>
      <c r="F182" s="113"/>
      <c r="G182" s="83"/>
      <c r="H182" s="114"/>
      <c r="I182" s="109"/>
    </row>
    <row r="183" spans="2:9" x14ac:dyDescent="0.2">
      <c r="B183" s="112"/>
      <c r="C183" s="113"/>
      <c r="D183" s="113"/>
      <c r="E183" s="115"/>
      <c r="F183" s="83"/>
      <c r="G183" s="83"/>
      <c r="H183" s="114"/>
      <c r="I183" s="109"/>
    </row>
    <row r="184" spans="2:9" x14ac:dyDescent="0.2">
      <c r="B184" s="116" t="s">
        <v>1454</v>
      </c>
      <c r="C184" s="113"/>
      <c r="D184" s="113"/>
      <c r="E184" s="113"/>
      <c r="F184" s="113"/>
      <c r="G184" s="83"/>
      <c r="H184" s="114"/>
      <c r="I184" s="109"/>
    </row>
    <row r="185" spans="2:9" x14ac:dyDescent="0.2">
      <c r="B185" s="112" t="s">
        <v>1455</v>
      </c>
      <c r="C185" s="113"/>
      <c r="D185" s="82"/>
      <c r="E185" s="82"/>
      <c r="F185" s="113"/>
      <c r="G185" s="83"/>
      <c r="H185" s="114"/>
      <c r="I185" s="109"/>
    </row>
    <row r="186" spans="2:9" ht="24" x14ac:dyDescent="0.2">
      <c r="B186" s="350" t="s">
        <v>1456</v>
      </c>
      <c r="C186" s="350" t="s">
        <v>1457</v>
      </c>
      <c r="D186" s="155" t="s">
        <v>1458</v>
      </c>
      <c r="E186" s="155" t="s">
        <v>1458</v>
      </c>
      <c r="F186" s="155" t="s">
        <v>1459</v>
      </c>
      <c r="G186" s="83"/>
      <c r="H186" s="114"/>
      <c r="I186" s="109"/>
    </row>
    <row r="187" spans="2:9" x14ac:dyDescent="0.2">
      <c r="B187" s="350"/>
      <c r="C187" s="350"/>
      <c r="D187" s="155" t="s">
        <v>1460</v>
      </c>
      <c r="E187" s="155" t="s">
        <v>1461</v>
      </c>
      <c r="F187" s="155" t="s">
        <v>1460</v>
      </c>
      <c r="G187" s="83"/>
      <c r="H187" s="114"/>
      <c r="I187" s="109"/>
    </row>
    <row r="188" spans="2:9" x14ac:dyDescent="0.2">
      <c r="B188" s="154" t="s">
        <v>199</v>
      </c>
      <c r="C188" s="154" t="s">
        <v>199</v>
      </c>
      <c r="D188" s="154" t="s">
        <v>199</v>
      </c>
      <c r="E188" s="154" t="s">
        <v>199</v>
      </c>
      <c r="F188" s="154" t="s">
        <v>199</v>
      </c>
      <c r="G188" s="83"/>
      <c r="H188" s="114"/>
      <c r="I188" s="109"/>
    </row>
    <row r="189" spans="2:9" x14ac:dyDescent="0.2">
      <c r="B189" s="118"/>
      <c r="C189" s="113"/>
      <c r="D189" s="113"/>
      <c r="E189" s="113"/>
      <c r="F189" s="113"/>
      <c r="G189" s="83"/>
      <c r="H189" s="114"/>
      <c r="I189" s="109"/>
    </row>
    <row r="190" spans="2:9" x14ac:dyDescent="0.2">
      <c r="B190" s="118" t="s">
        <v>1462</v>
      </c>
      <c r="C190" s="113"/>
      <c r="D190" s="113"/>
      <c r="E190" s="113"/>
      <c r="F190" s="113"/>
      <c r="G190" s="83"/>
      <c r="H190" s="114"/>
      <c r="I190" s="109"/>
    </row>
    <row r="191" spans="2:9" x14ac:dyDescent="0.2">
      <c r="B191" s="112"/>
      <c r="C191" s="113"/>
      <c r="D191" s="113"/>
      <c r="E191" s="113"/>
      <c r="F191" s="113"/>
      <c r="G191" s="83"/>
      <c r="H191" s="114"/>
      <c r="I191" s="109"/>
    </row>
    <row r="192" spans="2:9" x14ac:dyDescent="0.2">
      <c r="B192" s="118" t="s">
        <v>1463</v>
      </c>
      <c r="C192" s="113"/>
      <c r="D192" s="97"/>
      <c r="E192" s="113"/>
      <c r="F192" s="113"/>
      <c r="G192" s="83"/>
      <c r="H192" s="114"/>
      <c r="I192" s="109"/>
    </row>
    <row r="193" spans="2:9" x14ac:dyDescent="0.2">
      <c r="B193" s="156" t="s">
        <v>1464</v>
      </c>
      <c r="C193" s="157">
        <v>46142</v>
      </c>
      <c r="D193" s="157">
        <v>46171</v>
      </c>
      <c r="E193" s="113"/>
      <c r="F193" s="98"/>
      <c r="G193" s="83"/>
      <c r="H193" s="114"/>
      <c r="I193" s="109"/>
    </row>
    <row r="194" spans="2:9" x14ac:dyDescent="0.2">
      <c r="B194" s="158" t="s">
        <v>1465</v>
      </c>
      <c r="C194" s="66">
        <v>91.290199999999999</v>
      </c>
      <c r="D194" s="66">
        <v>90.058899999999994</v>
      </c>
      <c r="E194" s="113"/>
      <c r="F194" s="109"/>
      <c r="G194" s="109"/>
      <c r="H194" s="114"/>
      <c r="I194" s="109"/>
    </row>
    <row r="195" spans="2:9" x14ac:dyDescent="0.2">
      <c r="B195" s="158" t="s">
        <v>1466</v>
      </c>
      <c r="C195" s="66">
        <v>83.350899999999996</v>
      </c>
      <c r="D195" s="66">
        <v>82.188400000000001</v>
      </c>
      <c r="E195" s="113"/>
      <c r="F195" s="109"/>
      <c r="G195" s="109"/>
      <c r="H195" s="114"/>
      <c r="I195" s="109"/>
    </row>
    <row r="196" spans="2:9" x14ac:dyDescent="0.2">
      <c r="B196" s="158" t="s">
        <v>1467</v>
      </c>
      <c r="C196" s="66">
        <v>91.290199999999999</v>
      </c>
      <c r="D196" s="66">
        <v>90.058800000000005</v>
      </c>
      <c r="E196" s="113"/>
      <c r="F196" s="109"/>
      <c r="G196" s="109"/>
      <c r="H196" s="114"/>
      <c r="I196" s="109"/>
    </row>
    <row r="197" spans="2:9" x14ac:dyDescent="0.2">
      <c r="B197" s="158" t="s">
        <v>1468</v>
      </c>
      <c r="C197" s="66">
        <v>83.350700000000003</v>
      </c>
      <c r="D197" s="66">
        <v>82.188199999999995</v>
      </c>
      <c r="E197" s="113"/>
      <c r="F197" s="109"/>
      <c r="G197" s="109"/>
      <c r="H197" s="114"/>
      <c r="I197" s="109"/>
    </row>
    <row r="198" spans="2:9" x14ac:dyDescent="0.2">
      <c r="B198" s="112"/>
      <c r="C198" s="113"/>
      <c r="D198" s="113"/>
      <c r="E198" s="113"/>
      <c r="F198" s="98"/>
      <c r="G198" s="83"/>
      <c r="H198" s="114"/>
      <c r="I198" s="119"/>
    </row>
    <row r="199" spans="2:9" x14ac:dyDescent="0.2">
      <c r="B199" s="118" t="s">
        <v>1735</v>
      </c>
      <c r="C199" s="120"/>
      <c r="D199" s="120"/>
      <c r="E199" s="120"/>
      <c r="F199" s="98"/>
      <c r="G199" s="83"/>
      <c r="H199" s="114"/>
      <c r="I199" s="109"/>
    </row>
    <row r="200" spans="2:9" x14ac:dyDescent="0.2">
      <c r="B200" s="118"/>
      <c r="C200" s="120"/>
      <c r="D200" s="120"/>
      <c r="E200" s="120"/>
      <c r="F200" s="113"/>
      <c r="G200" s="83"/>
      <c r="H200" s="114"/>
      <c r="I200" s="109"/>
    </row>
    <row r="201" spans="2:9" x14ac:dyDescent="0.2">
      <c r="B201" s="118" t="s">
        <v>1469</v>
      </c>
      <c r="C201" s="120"/>
      <c r="D201" s="120"/>
      <c r="E201" s="120"/>
      <c r="F201" s="113"/>
      <c r="G201" s="83"/>
      <c r="H201" s="114"/>
      <c r="I201" s="109"/>
    </row>
    <row r="202" spans="2:9" x14ac:dyDescent="0.2">
      <c r="B202" s="118"/>
      <c r="C202" s="120"/>
      <c r="D202" s="120"/>
      <c r="E202" s="120"/>
      <c r="F202" s="113"/>
      <c r="G202" s="115"/>
      <c r="H202" s="121"/>
      <c r="I202" s="109"/>
    </row>
    <row r="203" spans="2:9" x14ac:dyDescent="0.2">
      <c r="B203" s="118" t="s">
        <v>1604</v>
      </c>
      <c r="C203" s="120"/>
      <c r="D203" s="122"/>
      <c r="E203" s="123"/>
      <c r="F203" s="124"/>
      <c r="G203" s="83"/>
      <c r="H203" s="114"/>
      <c r="I203" s="109"/>
    </row>
    <row r="204" spans="2:9" x14ac:dyDescent="0.2">
      <c r="B204" s="125" t="s">
        <v>1470</v>
      </c>
      <c r="C204" s="120"/>
      <c r="D204" s="120"/>
      <c r="E204" s="126"/>
      <c r="F204" s="113"/>
      <c r="G204" s="83"/>
      <c r="H204" s="114"/>
      <c r="I204" s="109"/>
    </row>
    <row r="205" spans="2:9" x14ac:dyDescent="0.2">
      <c r="B205" s="127"/>
      <c r="C205" s="120"/>
      <c r="D205" s="120"/>
      <c r="E205" s="120"/>
      <c r="F205" s="113"/>
      <c r="G205" s="83"/>
      <c r="H205" s="114"/>
      <c r="I205" s="109"/>
    </row>
    <row r="206" spans="2:9" x14ac:dyDescent="0.2">
      <c r="B206" s="128" t="s">
        <v>1471</v>
      </c>
      <c r="C206" s="120"/>
      <c r="D206" s="126"/>
      <c r="E206" s="126"/>
      <c r="F206" s="129"/>
      <c r="G206" s="83"/>
      <c r="H206" s="114"/>
      <c r="I206" s="109"/>
    </row>
    <row r="207" spans="2:9" x14ac:dyDescent="0.2">
      <c r="B207" s="128"/>
      <c r="C207" s="130"/>
      <c r="D207" s="130"/>
      <c r="E207" s="120"/>
      <c r="F207" s="117"/>
      <c r="G207" s="83"/>
      <c r="H207" s="114"/>
      <c r="I207" s="109"/>
    </row>
    <row r="208" spans="2:9" x14ac:dyDescent="0.2">
      <c r="B208" s="128" t="s">
        <v>1472</v>
      </c>
      <c r="C208" s="130"/>
      <c r="D208" s="131"/>
      <c r="E208" s="132"/>
      <c r="F208" s="132"/>
      <c r="G208" s="83"/>
      <c r="H208" s="114"/>
      <c r="I208" s="109"/>
    </row>
    <row r="209" spans="2:9" x14ac:dyDescent="0.2">
      <c r="B209" s="127"/>
      <c r="C209" s="130"/>
      <c r="D209" s="130"/>
      <c r="E209" s="120"/>
      <c r="F209" s="117"/>
      <c r="G209" s="83"/>
      <c r="H209" s="114"/>
      <c r="I209" s="109"/>
    </row>
    <row r="210" spans="2:9" x14ac:dyDescent="0.2">
      <c r="B210" s="118" t="s">
        <v>1745</v>
      </c>
      <c r="C210" s="120"/>
      <c r="D210" s="126"/>
      <c r="E210" s="83"/>
      <c r="F210" s="113"/>
      <c r="G210" s="83"/>
      <c r="H210" s="114"/>
      <c r="I210" s="109"/>
    </row>
    <row r="211" spans="2:9" x14ac:dyDescent="0.2">
      <c r="B211" s="118"/>
      <c r="C211" s="126"/>
      <c r="D211" s="120"/>
      <c r="E211" s="133"/>
      <c r="F211" s="83"/>
      <c r="G211" s="83"/>
      <c r="H211" s="114"/>
      <c r="I211" s="109"/>
    </row>
    <row r="212" spans="2:9" x14ac:dyDescent="0.2">
      <c r="B212" s="134" t="s">
        <v>1752</v>
      </c>
      <c r="C212" s="120"/>
      <c r="D212" s="120"/>
      <c r="E212" s="120"/>
      <c r="F212" s="113"/>
      <c r="G212" s="83"/>
      <c r="H212" s="114"/>
      <c r="I212" s="109"/>
    </row>
    <row r="213" spans="2:9" x14ac:dyDescent="0.2">
      <c r="B213" s="135"/>
      <c r="C213" s="120"/>
      <c r="D213" s="120"/>
      <c r="E213" s="83"/>
      <c r="F213" s="83"/>
      <c r="G213" s="83"/>
      <c r="H213" s="114"/>
      <c r="I213" s="109"/>
    </row>
    <row r="214" spans="2:9" x14ac:dyDescent="0.2">
      <c r="B214" s="135" t="s">
        <v>1753</v>
      </c>
      <c r="C214" s="120"/>
      <c r="D214" s="120"/>
      <c r="E214" s="83"/>
      <c r="F214" s="83"/>
      <c r="G214" s="83"/>
      <c r="H214" s="114"/>
      <c r="I214" s="109"/>
    </row>
    <row r="215" spans="2:9" x14ac:dyDescent="0.2">
      <c r="B215" s="118"/>
      <c r="C215" s="120"/>
      <c r="D215" s="120"/>
      <c r="E215" s="120"/>
      <c r="F215" s="83"/>
      <c r="G215" s="83"/>
      <c r="H215" s="114"/>
      <c r="I215" s="109"/>
    </row>
    <row r="216" spans="2:9" x14ac:dyDescent="0.2">
      <c r="B216" s="118" t="s">
        <v>1474</v>
      </c>
      <c r="C216" s="120"/>
      <c r="D216" s="120"/>
      <c r="E216" s="120"/>
      <c r="F216" s="113"/>
      <c r="G216" s="83"/>
      <c r="H216" s="114"/>
      <c r="I216" s="109"/>
    </row>
    <row r="217" spans="2:9" x14ac:dyDescent="0.2">
      <c r="B217" s="125"/>
      <c r="C217" s="99"/>
      <c r="D217" s="99"/>
      <c r="E217" s="99"/>
      <c r="F217" s="136"/>
      <c r="G217" s="83"/>
      <c r="H217" s="114"/>
      <c r="I217" s="109"/>
    </row>
    <row r="218" spans="2:9" x14ac:dyDescent="0.2">
      <c r="B218" s="125" t="s">
        <v>1475</v>
      </c>
      <c r="C218" s="99"/>
      <c r="D218" s="99"/>
      <c r="E218" s="99"/>
      <c r="F218" s="136"/>
      <c r="G218" s="83"/>
      <c r="H218" s="114"/>
      <c r="I218" s="109"/>
    </row>
    <row r="219" spans="2:9" x14ac:dyDescent="0.2">
      <c r="B219" s="125"/>
      <c r="C219" s="99"/>
      <c r="D219" s="99"/>
      <c r="E219" s="99"/>
      <c r="F219" s="136"/>
      <c r="G219" s="83"/>
      <c r="H219" s="114"/>
      <c r="I219" s="109"/>
    </row>
    <row r="220" spans="2:9" x14ac:dyDescent="0.2">
      <c r="B220" s="118" t="s">
        <v>1476</v>
      </c>
      <c r="C220" s="99"/>
      <c r="D220" s="99"/>
      <c r="E220" s="99"/>
      <c r="F220" s="113"/>
      <c r="G220" s="83"/>
      <c r="H220" s="114"/>
      <c r="I220" s="109"/>
    </row>
    <row r="221" spans="2:9" x14ac:dyDescent="0.2">
      <c r="B221" s="125"/>
      <c r="C221" s="99"/>
      <c r="D221" s="99"/>
      <c r="E221" s="99"/>
      <c r="F221" s="136"/>
      <c r="G221" s="136"/>
      <c r="H221" s="114"/>
      <c r="I221" s="109"/>
    </row>
    <row r="222" spans="2:9" ht="36" x14ac:dyDescent="0.2">
      <c r="B222" s="160" t="s">
        <v>1477</v>
      </c>
      <c r="C222" s="160" t="s">
        <v>1478</v>
      </c>
      <c r="D222" s="160" t="s">
        <v>1479</v>
      </c>
      <c r="E222" s="160" t="s">
        <v>1480</v>
      </c>
      <c r="F222" s="160" t="s">
        <v>1481</v>
      </c>
      <c r="G222" s="160" t="s">
        <v>1482</v>
      </c>
      <c r="H222" s="114"/>
      <c r="I222" s="109"/>
    </row>
    <row r="223" spans="2:9" x14ac:dyDescent="0.2">
      <c r="B223" s="75" t="s">
        <v>133</v>
      </c>
      <c r="C223" s="161" t="s">
        <v>1483</v>
      </c>
      <c r="D223" s="162" t="s">
        <v>1484</v>
      </c>
      <c r="E223" s="92">
        <v>913.68485250897731</v>
      </c>
      <c r="F223" s="92">
        <v>913.2</v>
      </c>
      <c r="G223" s="357">
        <v>20260.925596900001</v>
      </c>
      <c r="H223" s="114"/>
      <c r="I223" s="109"/>
    </row>
    <row r="224" spans="2:9" x14ac:dyDescent="0.2">
      <c r="B224" s="75" t="s">
        <v>183</v>
      </c>
      <c r="C224" s="161" t="s">
        <v>1483</v>
      </c>
      <c r="D224" s="162" t="s">
        <v>1484</v>
      </c>
      <c r="E224" s="92">
        <v>1802.0779224199289</v>
      </c>
      <c r="F224" s="92">
        <v>1801.3</v>
      </c>
      <c r="G224" s="357"/>
      <c r="H224" s="114"/>
      <c r="I224" s="109"/>
    </row>
    <row r="225" spans="2:9" x14ac:dyDescent="0.2">
      <c r="B225" s="75" t="s">
        <v>167</v>
      </c>
      <c r="C225" s="161" t="s">
        <v>1483</v>
      </c>
      <c r="D225" s="162" t="s">
        <v>1484</v>
      </c>
      <c r="E225" s="92">
        <v>417.89715922865014</v>
      </c>
      <c r="F225" s="92">
        <v>415.45</v>
      </c>
      <c r="G225" s="357"/>
      <c r="H225" s="114"/>
      <c r="I225" s="109"/>
    </row>
    <row r="226" spans="2:9" x14ac:dyDescent="0.2">
      <c r="B226" s="75" t="s">
        <v>179</v>
      </c>
      <c r="C226" s="161" t="s">
        <v>1483</v>
      </c>
      <c r="D226" s="162" t="s">
        <v>1484</v>
      </c>
      <c r="E226" s="92">
        <v>600.95708368794328</v>
      </c>
      <c r="F226" s="92">
        <v>596.65</v>
      </c>
      <c r="G226" s="357"/>
      <c r="H226" s="114"/>
      <c r="I226" s="109"/>
    </row>
    <row r="227" spans="2:9" x14ac:dyDescent="0.2">
      <c r="B227" s="75" t="s">
        <v>173</v>
      </c>
      <c r="C227" s="161" t="s">
        <v>1483</v>
      </c>
      <c r="D227" s="162" t="s">
        <v>1484</v>
      </c>
      <c r="E227" s="92">
        <v>7257.5317266949151</v>
      </c>
      <c r="F227" s="92">
        <v>7264</v>
      </c>
      <c r="G227" s="357"/>
      <c r="H227" s="114"/>
      <c r="I227" s="109"/>
    </row>
    <row r="228" spans="2:9" x14ac:dyDescent="0.2">
      <c r="B228" s="75" t="s">
        <v>151</v>
      </c>
      <c r="C228" s="161" t="s">
        <v>1483</v>
      </c>
      <c r="D228" s="162" t="s">
        <v>1484</v>
      </c>
      <c r="E228" s="92">
        <v>3163.8811300758725</v>
      </c>
      <c r="F228" s="92">
        <v>3157.4</v>
      </c>
      <c r="G228" s="357"/>
      <c r="H228" s="114"/>
      <c r="I228" s="109"/>
    </row>
    <row r="229" spans="2:9" x14ac:dyDescent="0.2">
      <c r="B229" s="75" t="s">
        <v>159</v>
      </c>
      <c r="C229" s="162" t="s">
        <v>1483</v>
      </c>
      <c r="D229" s="162" t="s">
        <v>1484</v>
      </c>
      <c r="E229" s="163">
        <v>4384.2571523327715</v>
      </c>
      <c r="F229" s="163">
        <v>4349</v>
      </c>
      <c r="G229" s="357"/>
      <c r="H229" s="139"/>
      <c r="I229" s="109"/>
    </row>
    <row r="230" spans="2:9" x14ac:dyDescent="0.2">
      <c r="B230" s="75" t="s">
        <v>143</v>
      </c>
      <c r="C230" s="162" t="s">
        <v>1483</v>
      </c>
      <c r="D230" s="162" t="s">
        <v>1484</v>
      </c>
      <c r="E230" s="163">
        <v>1116.0101406474821</v>
      </c>
      <c r="F230" s="163">
        <v>1140.0999999999999</v>
      </c>
      <c r="G230" s="357"/>
      <c r="H230" s="139"/>
      <c r="I230" s="109"/>
    </row>
    <row r="231" spans="2:9" x14ac:dyDescent="0.2">
      <c r="B231" s="75" t="s">
        <v>170</v>
      </c>
      <c r="C231" s="162" t="s">
        <v>1483</v>
      </c>
      <c r="D231" s="162" t="s">
        <v>1484</v>
      </c>
      <c r="E231" s="163">
        <v>921.91696982456142</v>
      </c>
      <c r="F231" s="163">
        <v>923.75</v>
      </c>
      <c r="G231" s="357"/>
      <c r="H231" s="139"/>
      <c r="I231" s="109"/>
    </row>
    <row r="232" spans="2:9" x14ac:dyDescent="0.2">
      <c r="B232" s="75" t="s">
        <v>176</v>
      </c>
      <c r="C232" s="162" t="s">
        <v>1483</v>
      </c>
      <c r="D232" s="162" t="s">
        <v>1484</v>
      </c>
      <c r="E232" s="163">
        <v>1293.2695882646692</v>
      </c>
      <c r="F232" s="163">
        <v>1292.9000000000001</v>
      </c>
      <c r="G232" s="357"/>
      <c r="H232" s="139"/>
      <c r="I232" s="109"/>
    </row>
    <row r="233" spans="2:9" x14ac:dyDescent="0.2">
      <c r="B233" s="75" t="s">
        <v>155</v>
      </c>
      <c r="C233" s="162" t="s">
        <v>1483</v>
      </c>
      <c r="D233" s="162" t="s">
        <v>1484</v>
      </c>
      <c r="E233" s="163">
        <v>268.92887857142858</v>
      </c>
      <c r="F233" s="163">
        <v>268.39999999999998</v>
      </c>
      <c r="G233" s="357"/>
      <c r="H233" s="139"/>
      <c r="I233" s="109"/>
    </row>
    <row r="234" spans="2:9" x14ac:dyDescent="0.2">
      <c r="B234" s="75" t="s">
        <v>129</v>
      </c>
      <c r="C234" s="162" t="s">
        <v>1483</v>
      </c>
      <c r="D234" s="162" t="s">
        <v>1484</v>
      </c>
      <c r="E234" s="163">
        <v>1358.2250962104756</v>
      </c>
      <c r="F234" s="163">
        <v>1329.9</v>
      </c>
      <c r="G234" s="357"/>
      <c r="H234" s="139"/>
      <c r="I234" s="109"/>
    </row>
    <row r="235" spans="2:9" x14ac:dyDescent="0.2">
      <c r="B235" s="75" t="s">
        <v>186</v>
      </c>
      <c r="C235" s="162" t="s">
        <v>1483</v>
      </c>
      <c r="D235" s="162" t="s">
        <v>1484</v>
      </c>
      <c r="E235" s="163">
        <v>973.58749999999998</v>
      </c>
      <c r="F235" s="163">
        <v>973.3</v>
      </c>
      <c r="G235" s="357"/>
      <c r="H235" s="139"/>
      <c r="I235" s="109"/>
    </row>
    <row r="236" spans="2:9" x14ac:dyDescent="0.2">
      <c r="B236" s="75" t="s">
        <v>136</v>
      </c>
      <c r="C236" s="162" t="s">
        <v>1483</v>
      </c>
      <c r="D236" s="162" t="s">
        <v>1484</v>
      </c>
      <c r="E236" s="163">
        <v>1864.9368909391867</v>
      </c>
      <c r="F236" s="163">
        <v>1819.3</v>
      </c>
      <c r="G236" s="357"/>
      <c r="H236" s="139"/>
      <c r="I236" s="109"/>
    </row>
    <row r="237" spans="2:9" x14ac:dyDescent="0.2">
      <c r="B237" s="75" t="s">
        <v>163</v>
      </c>
      <c r="C237" s="162" t="s">
        <v>1483</v>
      </c>
      <c r="D237" s="162" t="s">
        <v>1484</v>
      </c>
      <c r="E237" s="163">
        <v>208.91499999999999</v>
      </c>
      <c r="F237" s="163">
        <v>206.48</v>
      </c>
      <c r="G237" s="357"/>
      <c r="H237" s="139"/>
      <c r="I237" s="109"/>
    </row>
    <row r="238" spans="2:9" x14ac:dyDescent="0.2">
      <c r="B238" s="75" t="s">
        <v>139</v>
      </c>
      <c r="C238" s="162" t="s">
        <v>1483</v>
      </c>
      <c r="D238" s="162" t="s">
        <v>1484</v>
      </c>
      <c r="E238" s="163">
        <v>4148.8021940735325</v>
      </c>
      <c r="F238" s="163">
        <v>4109.6000000000004</v>
      </c>
      <c r="G238" s="357"/>
      <c r="H238" s="139"/>
      <c r="I238" s="109"/>
    </row>
    <row r="239" spans="2:9" x14ac:dyDescent="0.2">
      <c r="B239" s="75" t="s">
        <v>147</v>
      </c>
      <c r="C239" s="162" t="s">
        <v>1483</v>
      </c>
      <c r="D239" s="162" t="s">
        <v>1484</v>
      </c>
      <c r="E239" s="163">
        <v>253.33740856165122</v>
      </c>
      <c r="F239" s="163">
        <v>253.4</v>
      </c>
      <c r="G239" s="357"/>
      <c r="H239" s="139"/>
      <c r="I239" s="109"/>
    </row>
    <row r="240" spans="2:9" x14ac:dyDescent="0.2">
      <c r="B240" s="112"/>
      <c r="C240" s="137"/>
      <c r="D240" s="137"/>
      <c r="E240" s="138"/>
      <c r="F240" s="138"/>
      <c r="G240" s="159"/>
      <c r="H240" s="139"/>
      <c r="I240" s="109"/>
    </row>
    <row r="241" spans="2:9" x14ac:dyDescent="0.2">
      <c r="B241" s="351" t="s">
        <v>1485</v>
      </c>
      <c r="C241" s="352"/>
      <c r="D241" s="352"/>
      <c r="E241" s="352"/>
      <c r="F241" s="352"/>
      <c r="G241" s="352"/>
      <c r="H241" s="114"/>
      <c r="I241" s="109"/>
    </row>
    <row r="242" spans="2:9" x14ac:dyDescent="0.2">
      <c r="B242" s="353"/>
      <c r="C242" s="354"/>
      <c r="D242" s="354"/>
      <c r="E242" s="354"/>
      <c r="F242" s="354"/>
      <c r="G242" s="354"/>
      <c r="H242" s="114"/>
      <c r="I242" s="109"/>
    </row>
    <row r="243" spans="2:9" x14ac:dyDescent="0.2">
      <c r="B243" s="116"/>
      <c r="C243" s="142"/>
      <c r="D243" s="142"/>
      <c r="E243" s="113"/>
      <c r="F243" s="113"/>
      <c r="G243" s="113"/>
      <c r="H243" s="114"/>
      <c r="I243" s="109"/>
    </row>
    <row r="244" spans="2:9" x14ac:dyDescent="0.2">
      <c r="B244" s="116" t="s">
        <v>1605</v>
      </c>
      <c r="C244" s="142"/>
      <c r="D244" s="142"/>
      <c r="E244" s="113"/>
      <c r="F244" s="113"/>
      <c r="G244" s="113"/>
      <c r="H244" s="114"/>
      <c r="I244" s="109"/>
    </row>
    <row r="245" spans="2:9" x14ac:dyDescent="0.2">
      <c r="B245" s="75" t="s">
        <v>1487</v>
      </c>
      <c r="C245" s="75"/>
      <c r="D245" s="113"/>
      <c r="E245" s="113"/>
      <c r="G245" s="109"/>
      <c r="H245" s="114"/>
    </row>
    <row r="246" spans="2:9" x14ac:dyDescent="0.2">
      <c r="B246" s="75" t="s">
        <v>1488</v>
      </c>
      <c r="C246" s="164">
        <v>6004</v>
      </c>
      <c r="D246" s="94"/>
      <c r="E246" s="94"/>
      <c r="G246" s="109"/>
      <c r="H246" s="114"/>
    </row>
    <row r="247" spans="2:9" x14ac:dyDescent="0.2">
      <c r="B247" s="75" t="s">
        <v>1489</v>
      </c>
      <c r="C247" s="164">
        <v>6004</v>
      </c>
      <c r="D247" s="94"/>
      <c r="E247" s="94"/>
      <c r="G247" s="109"/>
      <c r="H247" s="114"/>
    </row>
    <row r="248" spans="2:9" x14ac:dyDescent="0.2">
      <c r="B248" s="75" t="s">
        <v>1490</v>
      </c>
      <c r="C248" s="164">
        <v>0</v>
      </c>
      <c r="D248" s="94"/>
      <c r="E248" s="94"/>
      <c r="G248" s="109"/>
      <c r="H248" s="114"/>
    </row>
    <row r="249" spans="2:9" x14ac:dyDescent="0.2">
      <c r="B249" s="75" t="s">
        <v>1491</v>
      </c>
      <c r="C249" s="164">
        <v>0</v>
      </c>
      <c r="D249" s="94"/>
      <c r="E249" s="94"/>
      <c r="G249" s="109"/>
      <c r="H249" s="114"/>
    </row>
    <row r="250" spans="2:9" x14ac:dyDescent="0.2">
      <c r="B250" s="75" t="s">
        <v>1492</v>
      </c>
      <c r="C250" s="164">
        <v>4139524282.1602511</v>
      </c>
      <c r="D250" s="94"/>
      <c r="E250" s="94"/>
      <c r="G250" s="109"/>
      <c r="H250" s="114"/>
    </row>
    <row r="251" spans="2:9" x14ac:dyDescent="0.2">
      <c r="B251" s="75" t="s">
        <v>1493</v>
      </c>
      <c r="C251" s="164">
        <v>4047305585.3099995</v>
      </c>
      <c r="D251" s="94"/>
      <c r="E251" s="94"/>
      <c r="G251" s="109"/>
      <c r="H251" s="114"/>
    </row>
    <row r="252" spans="2:9" x14ac:dyDescent="0.2">
      <c r="B252" s="75" t="s">
        <v>1494</v>
      </c>
      <c r="C252" s="164">
        <v>0</v>
      </c>
      <c r="D252" s="94"/>
      <c r="E252" s="143"/>
      <c r="G252" s="109"/>
      <c r="H252" s="114"/>
    </row>
    <row r="253" spans="2:9" x14ac:dyDescent="0.2">
      <c r="B253" s="75" t="s">
        <v>1495</v>
      </c>
      <c r="C253" s="164">
        <v>-92218696.850251675</v>
      </c>
      <c r="D253" s="94"/>
      <c r="E253" s="144"/>
      <c r="G253" s="109"/>
      <c r="H253" s="114"/>
    </row>
    <row r="254" spans="2:9" x14ac:dyDescent="0.2">
      <c r="B254" s="145" t="s">
        <v>1496</v>
      </c>
      <c r="C254" s="95"/>
      <c r="D254" s="95"/>
      <c r="E254" s="93"/>
      <c r="F254" s="94"/>
      <c r="G254" s="94"/>
      <c r="H254" s="114"/>
      <c r="I254" s="109"/>
    </row>
    <row r="255" spans="2:9" x14ac:dyDescent="0.2">
      <c r="B255" s="112"/>
      <c r="C255" s="113"/>
      <c r="D255" s="113"/>
      <c r="E255" s="93"/>
      <c r="F255" s="93"/>
      <c r="G255" s="94"/>
      <c r="H255" s="114"/>
      <c r="I255" s="109"/>
    </row>
    <row r="256" spans="2:9" x14ac:dyDescent="0.2">
      <c r="B256" s="116" t="s">
        <v>1497</v>
      </c>
      <c r="C256" s="142"/>
      <c r="D256" s="142"/>
      <c r="E256" s="113"/>
      <c r="F256" s="113"/>
      <c r="G256" s="113"/>
      <c r="H256" s="114"/>
      <c r="I256" s="109"/>
    </row>
    <row r="257" spans="2:9" x14ac:dyDescent="0.2">
      <c r="B257" s="116"/>
      <c r="C257" s="142"/>
      <c r="D257" s="142"/>
      <c r="E257" s="113"/>
      <c r="F257" s="113"/>
      <c r="G257" s="113"/>
      <c r="H257" s="114"/>
      <c r="I257" s="109"/>
    </row>
    <row r="258" spans="2:9" x14ac:dyDescent="0.2">
      <c r="B258" s="116" t="s">
        <v>1499</v>
      </c>
      <c r="C258" s="142"/>
      <c r="D258" s="142"/>
      <c r="E258" s="113"/>
      <c r="F258" s="113"/>
      <c r="G258" s="113"/>
      <c r="H258" s="114"/>
      <c r="I258" s="109"/>
    </row>
    <row r="259" spans="2:9" x14ac:dyDescent="0.2">
      <c r="B259" s="148"/>
      <c r="C259" s="83"/>
      <c r="D259" s="83"/>
      <c r="E259" s="115"/>
      <c r="F259" s="94"/>
      <c r="G259" s="144"/>
      <c r="H259" s="114"/>
      <c r="I259" s="109"/>
    </row>
    <row r="260" spans="2:9" x14ac:dyDescent="0.2">
      <c r="B260" s="145" t="s">
        <v>1496</v>
      </c>
      <c r="C260" s="95"/>
      <c r="D260" s="95"/>
      <c r="E260" s="93"/>
      <c r="F260" s="94"/>
      <c r="G260" s="94"/>
      <c r="H260" s="114"/>
      <c r="I260" s="109"/>
    </row>
    <row r="261" spans="2:9" x14ac:dyDescent="0.2">
      <c r="B261" s="112"/>
      <c r="C261" s="113"/>
      <c r="D261" s="113"/>
      <c r="E261" s="113"/>
      <c r="F261" s="132"/>
      <c r="G261" s="132"/>
      <c r="H261" s="114"/>
      <c r="I261" s="109"/>
    </row>
    <row r="262" spans="2:9" x14ac:dyDescent="0.2">
      <c r="B262" s="116" t="s">
        <v>1500</v>
      </c>
      <c r="C262" s="142"/>
      <c r="D262" s="142"/>
      <c r="E262" s="113"/>
      <c r="F262" s="149"/>
      <c r="G262" s="113"/>
      <c r="H262" s="114"/>
      <c r="I262" s="109"/>
    </row>
    <row r="263" spans="2:9" x14ac:dyDescent="0.2">
      <c r="B263" s="145"/>
      <c r="C263" s="95"/>
      <c r="D263" s="95"/>
      <c r="E263" s="113"/>
      <c r="F263" s="113"/>
      <c r="G263" s="113"/>
      <c r="H263" s="114"/>
      <c r="I263" s="109"/>
    </row>
    <row r="264" spans="2:9" x14ac:dyDescent="0.2">
      <c r="B264" s="116" t="s">
        <v>1501</v>
      </c>
      <c r="C264" s="142"/>
      <c r="D264" s="142"/>
      <c r="E264" s="113"/>
      <c r="F264" s="149"/>
      <c r="G264" s="113"/>
      <c r="H264" s="114"/>
      <c r="I264" s="109"/>
    </row>
    <row r="265" spans="2:9" x14ac:dyDescent="0.2">
      <c r="B265" s="355"/>
      <c r="C265" s="356"/>
      <c r="D265" s="356"/>
      <c r="E265" s="356"/>
      <c r="F265" s="356"/>
      <c r="G265" s="113"/>
      <c r="H265" s="114"/>
      <c r="I265" s="109"/>
    </row>
    <row r="266" spans="2:9" x14ac:dyDescent="0.2">
      <c r="B266" s="112" t="s">
        <v>1502</v>
      </c>
      <c r="C266" s="113"/>
      <c r="D266" s="113"/>
      <c r="E266" s="113"/>
      <c r="F266" s="113"/>
      <c r="G266" s="113"/>
      <c r="H266" s="114"/>
      <c r="I266" s="109"/>
    </row>
    <row r="267" spans="2:9" x14ac:dyDescent="0.2">
      <c r="B267" s="116"/>
      <c r="C267" s="142"/>
      <c r="D267" s="142"/>
      <c r="E267" s="113"/>
      <c r="F267" s="149"/>
      <c r="G267" s="113"/>
      <c r="H267" s="114"/>
      <c r="I267" s="109"/>
    </row>
    <row r="268" spans="2:9" x14ac:dyDescent="0.2">
      <c r="B268" s="116" t="s">
        <v>1503</v>
      </c>
      <c r="C268" s="142"/>
      <c r="D268" s="142"/>
      <c r="E268" s="113"/>
      <c r="F268" s="113"/>
      <c r="G268" s="113"/>
      <c r="H268" s="114"/>
      <c r="I268" s="109"/>
    </row>
    <row r="269" spans="2:9" x14ac:dyDescent="0.2">
      <c r="B269" s="75" t="s">
        <v>1504</v>
      </c>
      <c r="C269" s="164">
        <v>54272</v>
      </c>
      <c r="D269" s="113"/>
      <c r="E269" s="113"/>
      <c r="G269" s="109"/>
      <c r="H269" s="114"/>
    </row>
    <row r="270" spans="2:9" x14ac:dyDescent="0.2">
      <c r="B270" s="75" t="s">
        <v>1505</v>
      </c>
      <c r="C270" s="164">
        <v>36545441000</v>
      </c>
      <c r="D270" s="132"/>
      <c r="E270" s="151"/>
      <c r="G270" s="109"/>
      <c r="H270" s="102"/>
    </row>
    <row r="271" spans="2:9" x14ac:dyDescent="0.2">
      <c r="B271" s="75" t="s">
        <v>1506</v>
      </c>
      <c r="C271" s="164">
        <v>279979459.38999993</v>
      </c>
      <c r="D271" s="113"/>
      <c r="E271" s="152"/>
      <c r="G271" s="109"/>
      <c r="H271" s="102"/>
    </row>
    <row r="272" spans="2:9" x14ac:dyDescent="0.2">
      <c r="B272" s="112"/>
      <c r="C272" s="113"/>
      <c r="D272" s="113"/>
      <c r="E272" s="113"/>
      <c r="F272" s="113"/>
      <c r="G272" s="113"/>
      <c r="H272" s="102"/>
      <c r="I272" s="109"/>
    </row>
    <row r="273" spans="2:10" x14ac:dyDescent="0.2">
      <c r="B273" s="116" t="s">
        <v>1507</v>
      </c>
      <c r="C273" s="113"/>
      <c r="D273" s="113"/>
      <c r="E273" s="113"/>
      <c r="F273" s="113"/>
      <c r="G273" s="113"/>
      <c r="H273" s="102"/>
      <c r="I273" s="109"/>
    </row>
    <row r="274" spans="2:10" x14ac:dyDescent="0.2">
      <c r="B274" s="103"/>
      <c r="C274" s="104"/>
      <c r="D274" s="104"/>
      <c r="E274" s="104"/>
      <c r="F274" s="104"/>
      <c r="G274" s="105"/>
      <c r="H274" s="153"/>
      <c r="I274" s="109"/>
    </row>
    <row r="276" spans="2:10" ht="14.25" customHeight="1" x14ac:dyDescent="0.2">
      <c r="B276" s="363" t="s">
        <v>1611</v>
      </c>
      <c r="C276" s="364" t="s">
        <v>1612</v>
      </c>
      <c r="D276" s="364"/>
      <c r="E276" s="293" t="s">
        <v>1613</v>
      </c>
      <c r="F276" s="293" t="s">
        <v>1614</v>
      </c>
      <c r="G276" s="360" t="s">
        <v>1615</v>
      </c>
      <c r="H276" s="361"/>
      <c r="I276" s="361"/>
      <c r="J276" s="362"/>
    </row>
    <row r="277" spans="2:10" ht="24" x14ac:dyDescent="0.2">
      <c r="B277" s="363"/>
      <c r="C277" s="287" t="s">
        <v>1616</v>
      </c>
      <c r="D277" s="287" t="s">
        <v>1617</v>
      </c>
      <c r="E277" s="287" t="s">
        <v>1618</v>
      </c>
      <c r="F277" s="287" t="s">
        <v>1619</v>
      </c>
      <c r="G277" s="287" t="s">
        <v>1616</v>
      </c>
      <c r="H277" s="287" t="s">
        <v>1617</v>
      </c>
      <c r="I277" s="287" t="s">
        <v>1618</v>
      </c>
      <c r="J277" s="287" t="s">
        <v>1619</v>
      </c>
    </row>
    <row r="278" spans="2:10" x14ac:dyDescent="0.2">
      <c r="B278" s="294" t="s">
        <v>1620</v>
      </c>
      <c r="C278" s="295">
        <v>0.17557839870802328</v>
      </c>
      <c r="D278" s="295">
        <v>0.18386325403321235</v>
      </c>
      <c r="E278" s="295">
        <v>0.14117901354817275</v>
      </c>
      <c r="F278" s="295">
        <v>0.12456866566334868</v>
      </c>
      <c r="G278" s="296">
        <v>82188.399999999994</v>
      </c>
      <c r="H278" s="296">
        <v>90058.9</v>
      </c>
      <c r="I278" s="296">
        <v>55828.525944503723</v>
      </c>
      <c r="J278" s="296">
        <v>46124.876912159067</v>
      </c>
    </row>
    <row r="279" spans="2:10" x14ac:dyDescent="0.2">
      <c r="B279" s="297" t="s">
        <v>1621</v>
      </c>
      <c r="C279" s="330">
        <v>-3.2882073771344222E-3</v>
      </c>
      <c r="D279" s="330">
        <v>3.0690968932469698E-3</v>
      </c>
      <c r="E279" s="330">
        <v>2.8157803183888053E-3</v>
      </c>
      <c r="F279" s="330">
        <v>-3.850658275948815E-2</v>
      </c>
      <c r="G279" s="331">
        <v>9967.2078662313797</v>
      </c>
      <c r="H279" s="331">
        <v>10030.606755539122</v>
      </c>
      <c r="I279" s="331">
        <v>10028.080550305778</v>
      </c>
      <c r="J279" s="331">
        <v>9615.9686253296368</v>
      </c>
    </row>
    <row r="280" spans="2:10" x14ac:dyDescent="0.2">
      <c r="B280" s="297" t="s">
        <v>1622</v>
      </c>
      <c r="C280" s="330">
        <v>0.14792942418937272</v>
      </c>
      <c r="D280" s="330">
        <v>0.15590008459013682</v>
      </c>
      <c r="E280" s="330">
        <v>0.13916826929513348</v>
      </c>
      <c r="F280" s="330">
        <v>9.5379265066041663E-2</v>
      </c>
      <c r="G280" s="331">
        <v>15121.031318935049</v>
      </c>
      <c r="H280" s="331">
        <v>15437.909908427357</v>
      </c>
      <c r="I280" s="331">
        <v>14777.759801190721</v>
      </c>
      <c r="J280" s="331">
        <v>13139.690968546913</v>
      </c>
    </row>
    <row r="281" spans="2:10" x14ac:dyDescent="0.2">
      <c r="B281" s="297" t="s">
        <v>1623</v>
      </c>
      <c r="C281" s="330">
        <v>0.14533467100229158</v>
      </c>
      <c r="D281" s="330">
        <v>0.15455907616609688</v>
      </c>
      <c r="E281" s="330">
        <v>0.12490068385931452</v>
      </c>
      <c r="F281" s="330">
        <v>9.8783549707954998E-2</v>
      </c>
      <c r="G281" s="331">
        <v>19701.558368710852</v>
      </c>
      <c r="H281" s="331">
        <v>20507.361882164339</v>
      </c>
      <c r="I281" s="331">
        <v>18006.564670947115</v>
      </c>
      <c r="J281" s="331">
        <v>16012.11335644371</v>
      </c>
    </row>
    <row r="282" spans="2:10" x14ac:dyDescent="0.2">
      <c r="B282" s="297" t="s">
        <v>1624</v>
      </c>
      <c r="C282" s="330">
        <v>0.16937612554559034</v>
      </c>
      <c r="D282" s="330">
        <v>0.17835286113301918</v>
      </c>
      <c r="E282" s="330">
        <v>0.14028366971312733</v>
      </c>
      <c r="F282" s="330">
        <v>0.1254142085633525</v>
      </c>
      <c r="G282" s="331">
        <v>47812.585443608674</v>
      </c>
      <c r="H282" s="331">
        <v>51612.346768601237</v>
      </c>
      <c r="I282" s="331">
        <v>37164.564434682885</v>
      </c>
      <c r="J282" s="331">
        <v>32592.970158790693</v>
      </c>
    </row>
    <row r="283" spans="2:10" x14ac:dyDescent="0.2">
      <c r="B283" s="292"/>
      <c r="C283" s="299"/>
      <c r="D283" s="299"/>
      <c r="E283" s="299"/>
      <c r="F283" s="299"/>
      <c r="G283" s="299"/>
      <c r="H283" s="300"/>
      <c r="I283" s="300"/>
      <c r="J283" s="300"/>
    </row>
    <row r="284" spans="2:10" x14ac:dyDescent="0.2">
      <c r="B284" s="280"/>
      <c r="C284" s="280"/>
      <c r="D284" s="280"/>
      <c r="E284" s="280"/>
      <c r="F284" s="280"/>
      <c r="G284" s="280"/>
      <c r="H284" s="280"/>
      <c r="I284" s="280"/>
      <c r="J284" s="280"/>
    </row>
    <row r="285" spans="2:10" x14ac:dyDescent="0.2">
      <c r="B285" s="365" t="s">
        <v>1625</v>
      </c>
      <c r="C285" s="365"/>
      <c r="D285" s="365"/>
      <c r="E285" s="365"/>
      <c r="F285" s="365"/>
      <c r="G285" s="292"/>
      <c r="H285" s="280"/>
      <c r="I285" s="280"/>
      <c r="J285" s="280"/>
    </row>
    <row r="286" spans="2:10" ht="36" x14ac:dyDescent="0.2">
      <c r="B286" s="301"/>
      <c r="C286" s="302" t="s">
        <v>1620</v>
      </c>
      <c r="D286" s="287" t="s">
        <v>1621</v>
      </c>
      <c r="E286" s="287" t="s">
        <v>1622</v>
      </c>
      <c r="F286" s="287" t="s">
        <v>1623</v>
      </c>
      <c r="G286" s="287" t="s">
        <v>1624</v>
      </c>
      <c r="H286" s="280"/>
      <c r="I286" s="280"/>
      <c r="J286" s="280"/>
    </row>
    <row r="287" spans="2:10" x14ac:dyDescent="0.2">
      <c r="B287" s="294" t="s">
        <v>1626</v>
      </c>
      <c r="C287" s="75">
        <v>1570000</v>
      </c>
      <c r="D287" s="75">
        <v>120000</v>
      </c>
      <c r="E287" s="75">
        <v>360000</v>
      </c>
      <c r="F287" s="75">
        <v>600000</v>
      </c>
      <c r="G287" s="75">
        <v>1200000</v>
      </c>
      <c r="H287" s="280"/>
      <c r="I287" s="280"/>
      <c r="J287" s="280"/>
    </row>
    <row r="288" spans="2:10" x14ac:dyDescent="0.2">
      <c r="B288" s="294" t="s">
        <v>1627</v>
      </c>
      <c r="C288" s="304">
        <v>5143129.4012754802</v>
      </c>
      <c r="D288" s="304">
        <v>117101.57486300801</v>
      </c>
      <c r="E288" s="304">
        <v>402074.33072883199</v>
      </c>
      <c r="F288" s="304">
        <v>813966.84388874902</v>
      </c>
      <c r="G288" s="304">
        <v>2897665.3162577101</v>
      </c>
      <c r="H288" s="280"/>
      <c r="I288" s="280"/>
      <c r="J288" s="280"/>
    </row>
    <row r="289" spans="2:10" x14ac:dyDescent="0.2">
      <c r="B289" s="294" t="s">
        <v>1628</v>
      </c>
      <c r="C289" s="305">
        <v>16.782349596441399</v>
      </c>
      <c r="D289" s="305">
        <v>-4.5176097013727903</v>
      </c>
      <c r="E289" s="305">
        <v>7.3518779105374898</v>
      </c>
      <c r="F289" s="305">
        <v>12.1867806981836</v>
      </c>
      <c r="G289" s="305">
        <v>16.821200383297299</v>
      </c>
      <c r="H289" s="303"/>
      <c r="I289" s="280"/>
      <c r="J289" s="280"/>
    </row>
    <row r="290" spans="2:10" x14ac:dyDescent="0.2">
      <c r="B290" s="294" t="s">
        <v>1629</v>
      </c>
      <c r="C290" s="305">
        <v>13.637575471433401</v>
      </c>
      <c r="D290" s="305">
        <v>-1.7806666498220201</v>
      </c>
      <c r="E290" s="305">
        <v>6.2983435845639102</v>
      </c>
      <c r="F290" s="305">
        <v>10.507394827276499</v>
      </c>
      <c r="G290" s="305">
        <v>13.602676469539301</v>
      </c>
      <c r="H290" s="303"/>
      <c r="I290" s="280"/>
      <c r="J290" s="280"/>
    </row>
    <row r="291" spans="2:10" x14ac:dyDescent="0.2">
      <c r="B291" s="294" t="s">
        <v>1630</v>
      </c>
      <c r="C291" s="305">
        <v>11.8455254129683</v>
      </c>
      <c r="D291" s="305">
        <v>-9.2758704446343998</v>
      </c>
      <c r="E291" s="305">
        <v>2.82039801176676</v>
      </c>
      <c r="F291" s="305">
        <v>7.2565654250261904</v>
      </c>
      <c r="G291" s="305">
        <v>11.616053155249199</v>
      </c>
      <c r="H291" s="303"/>
      <c r="I291" s="280"/>
      <c r="J291" s="280"/>
    </row>
    <row r="292" spans="2:10" x14ac:dyDescent="0.2">
      <c r="B292" s="280"/>
      <c r="C292" s="280"/>
      <c r="D292" s="280"/>
      <c r="E292" s="280"/>
      <c r="F292" s="280"/>
      <c r="G292" s="280"/>
      <c r="H292" s="280"/>
      <c r="I292" s="280"/>
      <c r="J292" s="280"/>
    </row>
    <row r="293" spans="2:10" x14ac:dyDescent="0.2">
      <c r="B293" s="365" t="s">
        <v>1631</v>
      </c>
      <c r="C293" s="365"/>
      <c r="D293" s="365"/>
      <c r="E293" s="365"/>
      <c r="F293" s="365"/>
      <c r="G293" s="292"/>
      <c r="H293" s="280"/>
      <c r="I293" s="280"/>
      <c r="J293" s="280"/>
    </row>
    <row r="294" spans="2:10" ht="36" x14ac:dyDescent="0.2">
      <c r="B294" s="301"/>
      <c r="C294" s="302" t="s">
        <v>1620</v>
      </c>
      <c r="D294" s="287" t="s">
        <v>1621</v>
      </c>
      <c r="E294" s="287" t="s">
        <v>1622</v>
      </c>
      <c r="F294" s="287" t="s">
        <v>1623</v>
      </c>
      <c r="G294" s="287" t="s">
        <v>1624</v>
      </c>
      <c r="H294" s="280"/>
      <c r="I294" s="280"/>
      <c r="J294" s="280"/>
    </row>
    <row r="295" spans="2:10" x14ac:dyDescent="0.2">
      <c r="B295" s="294" t="s">
        <v>1626</v>
      </c>
      <c r="C295" s="75">
        <v>1570000</v>
      </c>
      <c r="D295" s="75">
        <v>120000</v>
      </c>
      <c r="E295" s="75">
        <v>360000</v>
      </c>
      <c r="F295" s="75">
        <v>600000</v>
      </c>
      <c r="G295" s="75">
        <v>1200000</v>
      </c>
      <c r="H295" s="280"/>
      <c r="I295" s="280"/>
      <c r="J295" s="280"/>
    </row>
    <row r="296" spans="2:10" x14ac:dyDescent="0.2">
      <c r="B296" s="294" t="s">
        <v>1627</v>
      </c>
      <c r="C296" s="304">
        <v>5495613.5005341303</v>
      </c>
      <c r="D296" s="304">
        <v>117491.804146753</v>
      </c>
      <c r="E296" s="304">
        <v>406528.22987696301</v>
      </c>
      <c r="F296" s="304">
        <v>831189.75263506395</v>
      </c>
      <c r="G296" s="304">
        <v>3049749.2211289001</v>
      </c>
      <c r="H296" s="280"/>
      <c r="I296" s="280"/>
      <c r="J296" s="280"/>
    </row>
    <row r="297" spans="2:10" x14ac:dyDescent="0.2">
      <c r="B297" s="294" t="s">
        <v>1628</v>
      </c>
      <c r="C297" s="305">
        <v>17.675836331551402</v>
      </c>
      <c r="D297" s="305">
        <v>-3.9132089790837501</v>
      </c>
      <c r="E297" s="305">
        <v>8.0995234273988395</v>
      </c>
      <c r="F297" s="305">
        <v>13.0352590712727</v>
      </c>
      <c r="G297" s="305">
        <v>17.771793540707801</v>
      </c>
      <c r="H297" s="303"/>
      <c r="I297" s="303"/>
      <c r="J297" s="303"/>
    </row>
    <row r="298" spans="2:10" x14ac:dyDescent="0.2">
      <c r="B298" s="294" t="s">
        <v>1629</v>
      </c>
      <c r="C298" s="305">
        <v>13.637575471433401</v>
      </c>
      <c r="D298" s="305">
        <v>-1.7806666498220201</v>
      </c>
      <c r="E298" s="305">
        <v>6.2983435845639102</v>
      </c>
      <c r="F298" s="305">
        <v>10.507394827276499</v>
      </c>
      <c r="G298" s="305">
        <v>13.602676469539301</v>
      </c>
      <c r="H298" s="303"/>
      <c r="I298" s="303"/>
      <c r="J298" s="303"/>
    </row>
    <row r="299" spans="2:10" x14ac:dyDescent="0.2">
      <c r="B299" s="294" t="s">
        <v>1630</v>
      </c>
      <c r="C299" s="305">
        <v>11.8455254129683</v>
      </c>
      <c r="D299" s="305">
        <v>-9.2758704446343998</v>
      </c>
      <c r="E299" s="305">
        <v>2.82039801176676</v>
      </c>
      <c r="F299" s="305">
        <v>7.2565654250261904</v>
      </c>
      <c r="G299" s="305">
        <v>11.616053155249199</v>
      </c>
      <c r="H299" s="303"/>
      <c r="I299" s="303"/>
      <c r="J299" s="303"/>
    </row>
    <row r="300" spans="2:10" x14ac:dyDescent="0.2">
      <c r="B300" s="280"/>
      <c r="C300" s="280"/>
      <c r="D300" s="280"/>
      <c r="E300" s="280"/>
      <c r="F300" s="280"/>
      <c r="G300" s="280"/>
      <c r="H300" s="280"/>
      <c r="I300" s="280"/>
      <c r="J300" s="280"/>
    </row>
    <row r="301" spans="2:10" x14ac:dyDescent="0.2">
      <c r="B301" s="301" t="s">
        <v>1632</v>
      </c>
      <c r="C301" s="301"/>
      <c r="D301" s="280"/>
      <c r="E301" s="280"/>
      <c r="F301" s="280"/>
      <c r="G301" s="280"/>
      <c r="H301" s="280"/>
      <c r="I301" s="280"/>
      <c r="J301" s="280"/>
    </row>
    <row r="302" spans="2:10" x14ac:dyDescent="0.2">
      <c r="B302" s="75" t="s">
        <v>1633</v>
      </c>
      <c r="C302" s="332">
        <v>9.8971440279484693E-2</v>
      </c>
      <c r="D302" s="280"/>
      <c r="E302" s="310"/>
      <c r="F302" s="280"/>
      <c r="G302" s="280"/>
      <c r="H302" s="280"/>
      <c r="I302" s="280"/>
      <c r="J302" s="280"/>
    </row>
    <row r="303" spans="2:10" x14ac:dyDescent="0.2">
      <c r="B303" s="75" t="s">
        <v>1634</v>
      </c>
      <c r="C303" s="332">
        <v>0.15473294308951821</v>
      </c>
      <c r="D303" s="280"/>
      <c r="E303" s="310"/>
      <c r="F303" s="280"/>
      <c r="G303" s="280"/>
      <c r="H303" s="280"/>
      <c r="I303" s="280"/>
      <c r="J303" s="280"/>
    </row>
    <row r="304" spans="2:10" x14ac:dyDescent="0.2">
      <c r="B304" s="75" t="s">
        <v>1635</v>
      </c>
      <c r="C304" s="333">
        <v>0.89099426693367134</v>
      </c>
      <c r="D304" s="280"/>
      <c r="E304" s="334"/>
      <c r="F304" s="280"/>
      <c r="G304" s="280"/>
      <c r="H304" s="280"/>
      <c r="I304" s="280"/>
      <c r="J304" s="280"/>
    </row>
    <row r="305" spans="2:10" x14ac:dyDescent="0.2">
      <c r="B305" s="75" t="s">
        <v>1636</v>
      </c>
      <c r="C305" s="333">
        <v>0.59681227037175866</v>
      </c>
      <c r="D305" s="280"/>
      <c r="E305" s="334"/>
      <c r="F305" s="280"/>
      <c r="G305" s="280"/>
      <c r="H305" s="280"/>
      <c r="I305" s="280"/>
      <c r="J305" s="280"/>
    </row>
    <row r="306" spans="2:10" x14ac:dyDescent="0.2">
      <c r="B306" s="308" t="s">
        <v>1637</v>
      </c>
      <c r="C306" s="333">
        <v>1.0972034751210752E-2</v>
      </c>
      <c r="D306" s="280"/>
      <c r="E306" s="334"/>
      <c r="F306" s="280"/>
      <c r="G306" s="280"/>
      <c r="H306" s="280"/>
      <c r="I306" s="280"/>
      <c r="J306" s="280"/>
    </row>
    <row r="307" spans="2:10" x14ac:dyDescent="0.2">
      <c r="B307" s="75" t="s">
        <v>1638</v>
      </c>
      <c r="C307" s="333">
        <v>0.14775665692037346</v>
      </c>
      <c r="D307" s="280"/>
      <c r="E307" s="334"/>
      <c r="F307" s="280"/>
      <c r="G307" s="280"/>
      <c r="H307" s="280"/>
      <c r="I307" s="280"/>
      <c r="J307" s="280"/>
    </row>
    <row r="308" spans="2:10" x14ac:dyDescent="0.2">
      <c r="B308" s="75" t="s">
        <v>1639</v>
      </c>
      <c r="C308" s="309">
        <v>-3.4134446146900976E-2</v>
      </c>
      <c r="D308" s="280"/>
      <c r="E308" s="334"/>
      <c r="F308" s="280"/>
      <c r="G308" s="280"/>
      <c r="H308" s="280"/>
      <c r="I308" s="280"/>
      <c r="J308" s="280"/>
    </row>
    <row r="309" spans="2:10" x14ac:dyDescent="0.2">
      <c r="B309" s="294" t="s">
        <v>1640</v>
      </c>
      <c r="C309" s="306">
        <v>5.5199999999999999E-2</v>
      </c>
      <c r="D309" s="280"/>
      <c r="E309" s="310"/>
      <c r="F309" s="280"/>
      <c r="G309" s="280"/>
      <c r="H309" s="280"/>
      <c r="I309" s="280"/>
      <c r="J309" s="280"/>
    </row>
    <row r="310" spans="2:10" x14ac:dyDescent="0.2">
      <c r="B310" s="292"/>
      <c r="C310" s="310"/>
      <c r="D310" s="280"/>
      <c r="E310" s="310"/>
      <c r="F310" s="280"/>
      <c r="G310" s="280"/>
      <c r="H310" s="280"/>
      <c r="I310" s="280"/>
      <c r="J310" s="280"/>
    </row>
    <row r="311" spans="2:10" x14ac:dyDescent="0.2">
      <c r="B311" s="293" t="s">
        <v>1641</v>
      </c>
      <c r="C311" s="301"/>
      <c r="D311" s="280"/>
      <c r="E311" s="310"/>
      <c r="F311" s="280"/>
      <c r="G311" s="280"/>
      <c r="H311" s="280"/>
      <c r="I311" s="280"/>
      <c r="J311" s="280"/>
    </row>
    <row r="312" spans="2:10" x14ac:dyDescent="0.2">
      <c r="B312" s="75" t="s">
        <v>1642</v>
      </c>
      <c r="C312" s="311">
        <v>0.21086776044874686</v>
      </c>
      <c r="D312" s="280"/>
      <c r="E312" s="310"/>
      <c r="F312" s="280"/>
      <c r="G312" s="280"/>
      <c r="H312" s="280"/>
      <c r="I312" s="280"/>
      <c r="J312" s="280"/>
    </row>
    <row r="313" spans="2:10" x14ac:dyDescent="0.2">
      <c r="B313" s="274"/>
      <c r="C313" s="275"/>
      <c r="D313" s="274"/>
    </row>
    <row r="314" spans="2:10" x14ac:dyDescent="0.2">
      <c r="B314" s="274" t="s">
        <v>1643</v>
      </c>
      <c r="C314" s="275"/>
      <c r="D314" s="274"/>
    </row>
    <row r="315" spans="2:10" x14ac:dyDescent="0.2">
      <c r="B315" s="274" t="s">
        <v>1644</v>
      </c>
      <c r="C315" s="275"/>
      <c r="D315" s="274"/>
    </row>
    <row r="316" spans="2:10" x14ac:dyDescent="0.2">
      <c r="B316" s="276" t="s">
        <v>1645</v>
      </c>
      <c r="C316" s="276"/>
      <c r="D316" s="276"/>
    </row>
    <row r="317" spans="2:10" x14ac:dyDescent="0.2">
      <c r="B317" s="276" t="s">
        <v>1646</v>
      </c>
      <c r="C317" s="276"/>
      <c r="D317" s="276"/>
    </row>
    <row r="318" spans="2:10" x14ac:dyDescent="0.2">
      <c r="B318" s="276"/>
      <c r="C318" s="276"/>
      <c r="D318" s="276"/>
    </row>
    <row r="319" spans="2:10" x14ac:dyDescent="0.2">
      <c r="B319" s="277" t="s">
        <v>1647</v>
      </c>
      <c r="C319" s="358" t="s">
        <v>1648</v>
      </c>
      <c r="D319" s="358"/>
    </row>
    <row r="320" spans="2:10" x14ac:dyDescent="0.2">
      <c r="B320" s="278"/>
      <c r="C320" s="359" t="s">
        <v>1649</v>
      </c>
      <c r="D320" s="359"/>
    </row>
    <row r="321" spans="2:4" x14ac:dyDescent="0.2">
      <c r="B321" s="278"/>
      <c r="C321" s="276"/>
      <c r="D321" s="276"/>
    </row>
    <row r="322" spans="2:4" x14ac:dyDescent="0.2">
      <c r="B322" s="278"/>
      <c r="C322" s="276"/>
      <c r="D322" s="276"/>
    </row>
    <row r="323" spans="2:4" x14ac:dyDescent="0.2">
      <c r="B323" s="278"/>
      <c r="C323" s="276"/>
      <c r="D323" s="276"/>
    </row>
    <row r="324" spans="2:4" x14ac:dyDescent="0.2">
      <c r="B324" s="278"/>
      <c r="C324" s="276"/>
      <c r="D324" s="276"/>
    </row>
    <row r="325" spans="2:4" x14ac:dyDescent="0.2">
      <c r="B325" s="278"/>
      <c r="C325" s="276"/>
      <c r="D325" s="276"/>
    </row>
    <row r="326" spans="2:4" x14ac:dyDescent="0.2">
      <c r="B326" s="278"/>
      <c r="C326" s="276"/>
      <c r="D326" s="276"/>
    </row>
    <row r="327" spans="2:4" x14ac:dyDescent="0.2">
      <c r="B327" s="278"/>
      <c r="C327" s="276"/>
      <c r="D327" s="276"/>
    </row>
    <row r="328" spans="2:4" x14ac:dyDescent="0.2">
      <c r="B328" s="278"/>
      <c r="C328" s="276"/>
      <c r="D328" s="276"/>
    </row>
    <row r="329" spans="2:4" x14ac:dyDescent="0.2">
      <c r="B329" s="278"/>
      <c r="C329" s="276"/>
      <c r="D329" s="276"/>
    </row>
  </sheetData>
  <mergeCells count="13">
    <mergeCell ref="C319:D319"/>
    <mergeCell ref="C320:D320"/>
    <mergeCell ref="G276:J276"/>
    <mergeCell ref="B276:B277"/>
    <mergeCell ref="C276:D276"/>
    <mergeCell ref="B285:F285"/>
    <mergeCell ref="B293:F293"/>
    <mergeCell ref="B186:B187"/>
    <mergeCell ref="C186:C187"/>
    <mergeCell ref="B241:G241"/>
    <mergeCell ref="B242:G242"/>
    <mergeCell ref="B265:F265"/>
    <mergeCell ref="G223:G239"/>
  </mergeCells>
  <pageMargins left="0" right="0" top="0" bottom="0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K195"/>
  <sheetViews>
    <sheetView workbookViewId="0"/>
  </sheetViews>
  <sheetFormatPr defaultRowHeight="12" x14ac:dyDescent="0.2"/>
  <cols>
    <col min="1" max="1" width="3.28515625" style="51" customWidth="1"/>
    <col min="2" max="2" width="47.140625" style="51" customWidth="1"/>
    <col min="3" max="3" width="28.5703125" style="51" customWidth="1"/>
    <col min="4" max="4" width="19.85546875" style="51" customWidth="1"/>
    <col min="5" max="5" width="16.7109375" style="51" customWidth="1"/>
    <col min="6" max="7" width="25" style="51" customWidth="1"/>
    <col min="8" max="9" width="16.7109375" style="51" customWidth="1"/>
    <col min="10" max="10" width="13.5703125" style="51" bestFit="1" customWidth="1"/>
    <col min="11" max="16384" width="9.140625" style="51"/>
  </cols>
  <sheetData>
    <row r="1" spans="1:10" ht="15.95" customHeight="1" x14ac:dyDescent="0.2">
      <c r="A1" s="50"/>
      <c r="B1" s="46" t="s">
        <v>1236</v>
      </c>
      <c r="C1" s="50"/>
      <c r="D1" s="50"/>
      <c r="E1" s="50"/>
      <c r="F1" s="50"/>
      <c r="G1" s="50"/>
      <c r="H1" s="50"/>
      <c r="I1" s="50"/>
      <c r="J1" s="50"/>
    </row>
    <row r="2" spans="1:10" ht="12.95" customHeight="1" x14ac:dyDescent="0.2">
      <c r="A2" s="50"/>
      <c r="B2" s="2"/>
      <c r="C2" s="50"/>
      <c r="D2" s="50"/>
      <c r="E2" s="50"/>
      <c r="F2" s="50"/>
      <c r="G2" s="50"/>
      <c r="H2" s="50"/>
      <c r="I2" s="50"/>
      <c r="J2" s="50"/>
    </row>
    <row r="3" spans="1:10" ht="12.95" customHeight="1" x14ac:dyDescent="0.2">
      <c r="A3" s="3" t="s">
        <v>0</v>
      </c>
      <c r="B3" s="52" t="s">
        <v>1</v>
      </c>
      <c r="C3" s="50"/>
      <c r="D3" s="50"/>
      <c r="E3" s="50"/>
      <c r="F3" s="50"/>
      <c r="G3" s="50"/>
      <c r="H3" s="50"/>
      <c r="I3" s="50"/>
      <c r="J3" s="50"/>
    </row>
    <row r="4" spans="1:10" ht="27.95" customHeight="1" x14ac:dyDescent="0.2">
      <c r="A4" s="50"/>
      <c r="B4" s="4" t="s">
        <v>2</v>
      </c>
      <c r="C4" s="5" t="s">
        <v>3</v>
      </c>
      <c r="D4" s="6" t="s">
        <v>381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53"/>
    </row>
    <row r="5" spans="1:10" ht="12.95" customHeight="1" x14ac:dyDescent="0.2">
      <c r="A5" s="50"/>
      <c r="B5" s="8" t="s">
        <v>382</v>
      </c>
      <c r="C5" s="9"/>
      <c r="D5" s="9"/>
      <c r="E5" s="9"/>
      <c r="F5" s="9"/>
      <c r="G5" s="9"/>
      <c r="H5" s="15"/>
      <c r="I5" s="16"/>
      <c r="J5" s="50"/>
    </row>
    <row r="6" spans="1:10" ht="12.95" customHeight="1" x14ac:dyDescent="0.2">
      <c r="A6" s="50"/>
      <c r="B6" s="8" t="s">
        <v>383</v>
      </c>
      <c r="C6" s="9"/>
      <c r="D6" s="9"/>
      <c r="E6" s="9"/>
      <c r="F6" s="54"/>
      <c r="G6" s="15"/>
      <c r="H6" s="15"/>
      <c r="I6" s="16"/>
      <c r="J6" s="50"/>
    </row>
    <row r="7" spans="1:10" ht="12.95" customHeight="1" x14ac:dyDescent="0.2">
      <c r="A7" s="10" t="s">
        <v>384</v>
      </c>
      <c r="B7" s="11" t="s">
        <v>1303</v>
      </c>
      <c r="C7" s="9" t="s">
        <v>385</v>
      </c>
      <c r="D7" s="9" t="s">
        <v>386</v>
      </c>
      <c r="E7" s="12">
        <v>5000000</v>
      </c>
      <c r="F7" s="13">
        <v>4999.08</v>
      </c>
      <c r="G7" s="14">
        <v>9.1000000000000004E-3</v>
      </c>
      <c r="H7" s="24">
        <v>7.5253E-2</v>
      </c>
      <c r="I7" s="16"/>
      <c r="J7" s="50"/>
    </row>
    <row r="8" spans="1:10" ht="12.95" customHeight="1" x14ac:dyDescent="0.2">
      <c r="A8" s="10" t="s">
        <v>387</v>
      </c>
      <c r="B8" s="11" t="s">
        <v>1304</v>
      </c>
      <c r="C8" s="9" t="s">
        <v>388</v>
      </c>
      <c r="D8" s="9" t="s">
        <v>365</v>
      </c>
      <c r="E8" s="12">
        <v>4500000</v>
      </c>
      <c r="F8" s="13">
        <v>4489.78</v>
      </c>
      <c r="G8" s="14">
        <v>8.0999999999999996E-3</v>
      </c>
      <c r="H8" s="24">
        <v>5.1969000000000001E-2</v>
      </c>
      <c r="I8" s="16"/>
      <c r="J8" s="50"/>
    </row>
    <row r="9" spans="1:10" ht="12.95" customHeight="1" x14ac:dyDescent="0.2">
      <c r="A9" s="10" t="s">
        <v>389</v>
      </c>
      <c r="B9" s="11" t="s">
        <v>1305</v>
      </c>
      <c r="C9" s="9" t="s">
        <v>390</v>
      </c>
      <c r="D9" s="9" t="s">
        <v>365</v>
      </c>
      <c r="E9" s="12">
        <v>2528000</v>
      </c>
      <c r="F9" s="13">
        <v>2522.96</v>
      </c>
      <c r="G9" s="14">
        <v>4.5999999999999999E-3</v>
      </c>
      <c r="H9" s="24">
        <v>5.2072E-2</v>
      </c>
      <c r="I9" s="16"/>
      <c r="J9" s="50"/>
    </row>
    <row r="10" spans="1:10" ht="12.95" customHeight="1" x14ac:dyDescent="0.2">
      <c r="A10" s="50"/>
      <c r="B10" s="17" t="s">
        <v>126</v>
      </c>
      <c r="C10" s="18"/>
      <c r="D10" s="18"/>
      <c r="E10" s="18"/>
      <c r="F10" s="19">
        <v>12011.82</v>
      </c>
      <c r="G10" s="20">
        <v>2.18E-2</v>
      </c>
      <c r="H10" s="21"/>
      <c r="I10" s="22"/>
      <c r="J10" s="50"/>
    </row>
    <row r="11" spans="1:10" ht="12.95" customHeight="1" x14ac:dyDescent="0.2">
      <c r="A11" s="50"/>
      <c r="B11" s="17" t="s">
        <v>391</v>
      </c>
      <c r="C11" s="18"/>
      <c r="D11" s="18"/>
      <c r="E11" s="18"/>
      <c r="F11" s="21" t="s">
        <v>199</v>
      </c>
      <c r="G11" s="21" t="s">
        <v>199</v>
      </c>
      <c r="H11" s="21"/>
      <c r="I11" s="22"/>
      <c r="J11" s="50"/>
    </row>
    <row r="12" spans="1:10" ht="12.95" customHeight="1" x14ac:dyDescent="0.2">
      <c r="A12" s="50"/>
      <c r="B12" s="17" t="s">
        <v>126</v>
      </c>
      <c r="C12" s="18"/>
      <c r="D12" s="18"/>
      <c r="E12" s="18"/>
      <c r="F12" s="21" t="s">
        <v>199</v>
      </c>
      <c r="G12" s="21" t="s">
        <v>199</v>
      </c>
      <c r="H12" s="21"/>
      <c r="I12" s="22"/>
      <c r="J12" s="50"/>
    </row>
    <row r="13" spans="1:10" ht="12.95" customHeight="1" x14ac:dyDescent="0.2">
      <c r="A13" s="50"/>
      <c r="B13" s="17" t="s">
        <v>200</v>
      </c>
      <c r="C13" s="23"/>
      <c r="D13" s="18"/>
      <c r="E13" s="23"/>
      <c r="F13" s="19">
        <v>12011.82</v>
      </c>
      <c r="G13" s="20">
        <v>2.18E-2</v>
      </c>
      <c r="H13" s="21"/>
      <c r="I13" s="22"/>
      <c r="J13" s="50"/>
    </row>
    <row r="14" spans="1:10" ht="12.95" customHeight="1" x14ac:dyDescent="0.2">
      <c r="A14" s="50"/>
      <c r="B14" s="8" t="s">
        <v>251</v>
      </c>
      <c r="C14" s="9"/>
      <c r="D14" s="9"/>
      <c r="E14" s="9"/>
      <c r="F14" s="9"/>
      <c r="G14" s="9"/>
      <c r="H14" s="15"/>
      <c r="I14" s="16"/>
      <c r="J14" s="50"/>
    </row>
    <row r="15" spans="1:10" ht="12.95" customHeight="1" x14ac:dyDescent="0.2">
      <c r="A15" s="50"/>
      <c r="B15" s="8" t="s">
        <v>252</v>
      </c>
      <c r="C15" s="9"/>
      <c r="D15" s="9"/>
      <c r="E15" s="9"/>
      <c r="F15" s="54"/>
      <c r="G15" s="15"/>
      <c r="H15" s="15"/>
      <c r="I15" s="16"/>
      <c r="J15" s="50"/>
    </row>
    <row r="16" spans="1:10" ht="12.95" customHeight="1" x14ac:dyDescent="0.2">
      <c r="A16" s="10" t="s">
        <v>392</v>
      </c>
      <c r="B16" s="11" t="s">
        <v>1437</v>
      </c>
      <c r="C16" s="9" t="s">
        <v>393</v>
      </c>
      <c r="D16" s="9" t="s">
        <v>255</v>
      </c>
      <c r="E16" s="12">
        <v>5000</v>
      </c>
      <c r="F16" s="13">
        <v>24958.3</v>
      </c>
      <c r="G16" s="14">
        <v>4.5199999999999997E-2</v>
      </c>
      <c r="H16" s="24">
        <v>6.0983999999999997E-2</v>
      </c>
      <c r="I16" s="16"/>
      <c r="J16" s="50"/>
    </row>
    <row r="17" spans="1:10" ht="12.95" customHeight="1" x14ac:dyDescent="0.2">
      <c r="A17" s="10" t="s">
        <v>394</v>
      </c>
      <c r="B17" s="11" t="s">
        <v>1438</v>
      </c>
      <c r="C17" s="9" t="s">
        <v>395</v>
      </c>
      <c r="D17" s="9" t="s">
        <v>255</v>
      </c>
      <c r="E17" s="12">
        <v>5000</v>
      </c>
      <c r="F17" s="13">
        <v>24639.83</v>
      </c>
      <c r="G17" s="14">
        <v>4.4600000000000001E-2</v>
      </c>
      <c r="H17" s="24">
        <v>7.2098999999999996E-2</v>
      </c>
      <c r="I17" s="16"/>
      <c r="J17" s="50"/>
    </row>
    <row r="18" spans="1:10" ht="12.95" customHeight="1" x14ac:dyDescent="0.2">
      <c r="A18" s="10" t="s">
        <v>396</v>
      </c>
      <c r="B18" s="11" t="s">
        <v>1274</v>
      </c>
      <c r="C18" s="9" t="s">
        <v>397</v>
      </c>
      <c r="D18" s="9" t="s">
        <v>255</v>
      </c>
      <c r="E18" s="12">
        <v>4500</v>
      </c>
      <c r="F18" s="13">
        <v>22463.08</v>
      </c>
      <c r="G18" s="14">
        <v>4.07E-2</v>
      </c>
      <c r="H18" s="24">
        <v>0.06</v>
      </c>
      <c r="I18" s="16"/>
      <c r="J18" s="50"/>
    </row>
    <row r="19" spans="1:10" ht="12.95" customHeight="1" x14ac:dyDescent="0.2">
      <c r="A19" s="10" t="s">
        <v>398</v>
      </c>
      <c r="B19" s="11" t="s">
        <v>1439</v>
      </c>
      <c r="C19" s="9" t="s">
        <v>399</v>
      </c>
      <c r="D19" s="9" t="s">
        <v>1423</v>
      </c>
      <c r="E19" s="12">
        <v>4500</v>
      </c>
      <c r="F19" s="13">
        <v>22440.98</v>
      </c>
      <c r="G19" s="14">
        <v>4.0599999999999997E-2</v>
      </c>
      <c r="H19" s="24">
        <v>0.06</v>
      </c>
      <c r="I19" s="16"/>
      <c r="J19" s="50"/>
    </row>
    <row r="20" spans="1:10" ht="12.95" customHeight="1" x14ac:dyDescent="0.2">
      <c r="A20" s="10" t="s">
        <v>275</v>
      </c>
      <c r="B20" s="11" t="s">
        <v>1427</v>
      </c>
      <c r="C20" s="9" t="s">
        <v>276</v>
      </c>
      <c r="D20" s="9" t="s">
        <v>268</v>
      </c>
      <c r="E20" s="12">
        <v>3000</v>
      </c>
      <c r="F20" s="13">
        <v>14972.93</v>
      </c>
      <c r="G20" s="14">
        <v>2.7099999999999999E-2</v>
      </c>
      <c r="H20" s="24">
        <v>5.9998000000000003E-2</v>
      </c>
      <c r="I20" s="16"/>
      <c r="J20" s="50"/>
    </row>
    <row r="21" spans="1:10" ht="12.95" customHeight="1" x14ac:dyDescent="0.2">
      <c r="A21" s="10" t="s">
        <v>400</v>
      </c>
      <c r="B21" s="11" t="s">
        <v>1275</v>
      </c>
      <c r="C21" s="9" t="s">
        <v>401</v>
      </c>
      <c r="D21" s="9" t="s">
        <v>255</v>
      </c>
      <c r="E21" s="12">
        <v>3000</v>
      </c>
      <c r="F21" s="13">
        <v>14945.69</v>
      </c>
      <c r="G21" s="14">
        <v>2.7099999999999999E-2</v>
      </c>
      <c r="H21" s="24">
        <v>6.0294E-2</v>
      </c>
      <c r="I21" s="16"/>
      <c r="J21" s="50"/>
    </row>
    <row r="22" spans="1:10" ht="12.95" customHeight="1" x14ac:dyDescent="0.2">
      <c r="A22" s="10" t="s">
        <v>402</v>
      </c>
      <c r="B22" s="11" t="s">
        <v>1276</v>
      </c>
      <c r="C22" s="9" t="s">
        <v>403</v>
      </c>
      <c r="D22" s="9" t="s">
        <v>255</v>
      </c>
      <c r="E22" s="12">
        <v>3000</v>
      </c>
      <c r="F22" s="13">
        <v>14753.84</v>
      </c>
      <c r="G22" s="14">
        <v>2.6700000000000002E-2</v>
      </c>
      <c r="H22" s="24">
        <v>7.2499999999999995E-2</v>
      </c>
      <c r="I22" s="16"/>
      <c r="J22" s="50"/>
    </row>
    <row r="23" spans="1:10" ht="12.95" customHeight="1" x14ac:dyDescent="0.2">
      <c r="A23" s="10" t="s">
        <v>299</v>
      </c>
      <c r="B23" s="11" t="s">
        <v>1256</v>
      </c>
      <c r="C23" s="9" t="s">
        <v>300</v>
      </c>
      <c r="D23" s="9" t="s">
        <v>301</v>
      </c>
      <c r="E23" s="12">
        <v>2500</v>
      </c>
      <c r="F23" s="13">
        <v>12477.18</v>
      </c>
      <c r="G23" s="14">
        <v>2.2599999999999999E-2</v>
      </c>
      <c r="H23" s="24">
        <v>6.0699500000000003E-2</v>
      </c>
      <c r="I23" s="16"/>
      <c r="J23" s="50"/>
    </row>
    <row r="24" spans="1:10" ht="12.95" customHeight="1" x14ac:dyDescent="0.2">
      <c r="A24" s="10" t="s">
        <v>277</v>
      </c>
      <c r="B24" s="11" t="s">
        <v>1247</v>
      </c>
      <c r="C24" s="9" t="s">
        <v>278</v>
      </c>
      <c r="D24" s="9" t="s">
        <v>1423</v>
      </c>
      <c r="E24" s="12">
        <v>2500</v>
      </c>
      <c r="F24" s="13">
        <v>12373.61</v>
      </c>
      <c r="G24" s="14">
        <v>2.24E-2</v>
      </c>
      <c r="H24" s="24">
        <v>7.17E-2</v>
      </c>
      <c r="I24" s="16"/>
      <c r="J24" s="50"/>
    </row>
    <row r="25" spans="1:10" ht="12.95" customHeight="1" x14ac:dyDescent="0.2">
      <c r="A25" s="10" t="s">
        <v>258</v>
      </c>
      <c r="B25" s="11" t="s">
        <v>1241</v>
      </c>
      <c r="C25" s="9" t="s">
        <v>259</v>
      </c>
      <c r="D25" s="9" t="s">
        <v>255</v>
      </c>
      <c r="E25" s="12">
        <v>2000</v>
      </c>
      <c r="F25" s="13">
        <v>9981.9500000000007</v>
      </c>
      <c r="G25" s="14">
        <v>1.8100000000000002E-2</v>
      </c>
      <c r="H25" s="24">
        <v>6.0000999999999999E-2</v>
      </c>
      <c r="I25" s="16"/>
      <c r="J25" s="50"/>
    </row>
    <row r="26" spans="1:10" ht="12.95" customHeight="1" x14ac:dyDescent="0.2">
      <c r="A26" s="10" t="s">
        <v>404</v>
      </c>
      <c r="B26" s="11" t="s">
        <v>1277</v>
      </c>
      <c r="C26" s="9" t="s">
        <v>405</v>
      </c>
      <c r="D26" s="9" t="s">
        <v>255</v>
      </c>
      <c r="E26" s="12">
        <v>2000</v>
      </c>
      <c r="F26" s="13">
        <v>9970.5</v>
      </c>
      <c r="G26" s="14">
        <v>1.8100000000000002E-2</v>
      </c>
      <c r="H26" s="24">
        <v>0.06</v>
      </c>
      <c r="I26" s="16"/>
      <c r="J26" s="50"/>
    </row>
    <row r="27" spans="1:10" ht="12.95" customHeight="1" x14ac:dyDescent="0.2">
      <c r="A27" s="10" t="s">
        <v>406</v>
      </c>
      <c r="B27" s="11" t="s">
        <v>1278</v>
      </c>
      <c r="C27" s="9" t="s">
        <v>407</v>
      </c>
      <c r="D27" s="9" t="s">
        <v>268</v>
      </c>
      <c r="E27" s="12">
        <v>1500</v>
      </c>
      <c r="F27" s="13">
        <v>7477.88</v>
      </c>
      <c r="G27" s="14">
        <v>1.35E-2</v>
      </c>
      <c r="H27" s="24">
        <v>6.0006999999999998E-2</v>
      </c>
      <c r="I27" s="16"/>
      <c r="J27" s="50"/>
    </row>
    <row r="28" spans="1:10" ht="12.95" customHeight="1" x14ac:dyDescent="0.2">
      <c r="A28" s="10" t="s">
        <v>408</v>
      </c>
      <c r="B28" s="11" t="s">
        <v>1279</v>
      </c>
      <c r="C28" s="9" t="s">
        <v>409</v>
      </c>
      <c r="D28" s="9" t="s">
        <v>255</v>
      </c>
      <c r="E28" s="12">
        <v>1500</v>
      </c>
      <c r="F28" s="13">
        <v>7471.54</v>
      </c>
      <c r="G28" s="14">
        <v>1.35E-2</v>
      </c>
      <c r="H28" s="24">
        <v>6.0454000000000001E-2</v>
      </c>
      <c r="I28" s="16"/>
      <c r="J28" s="50"/>
    </row>
    <row r="29" spans="1:10" ht="12.95" customHeight="1" x14ac:dyDescent="0.2">
      <c r="A29" s="10" t="s">
        <v>410</v>
      </c>
      <c r="B29" s="11" t="s">
        <v>1280</v>
      </c>
      <c r="C29" s="9" t="s">
        <v>411</v>
      </c>
      <c r="D29" s="9" t="s">
        <v>268</v>
      </c>
      <c r="E29" s="12">
        <v>1000</v>
      </c>
      <c r="F29" s="13">
        <v>4981.99</v>
      </c>
      <c r="G29" s="14">
        <v>8.9999999999999993E-3</v>
      </c>
      <c r="H29" s="24">
        <v>6.0002E-2</v>
      </c>
      <c r="I29" s="16"/>
      <c r="J29" s="50"/>
    </row>
    <row r="30" spans="1:10" ht="12.95" customHeight="1" x14ac:dyDescent="0.2">
      <c r="A30" s="10" t="s">
        <v>412</v>
      </c>
      <c r="B30" s="11" t="s">
        <v>1281</v>
      </c>
      <c r="C30" s="9" t="s">
        <v>413</v>
      </c>
      <c r="D30" s="9" t="s">
        <v>255</v>
      </c>
      <c r="E30" s="12">
        <v>1000</v>
      </c>
      <c r="F30" s="13">
        <v>4955.71</v>
      </c>
      <c r="G30" s="14">
        <v>8.9999999999999993E-3</v>
      </c>
      <c r="H30" s="24">
        <v>7.2499999999999995E-2</v>
      </c>
      <c r="I30" s="16"/>
      <c r="J30" s="50"/>
    </row>
    <row r="31" spans="1:10" ht="12.95" customHeight="1" x14ac:dyDescent="0.2">
      <c r="A31" s="10" t="s">
        <v>414</v>
      </c>
      <c r="B31" s="11" t="s">
        <v>1282</v>
      </c>
      <c r="C31" s="9" t="s">
        <v>415</v>
      </c>
      <c r="D31" s="9" t="s">
        <v>268</v>
      </c>
      <c r="E31" s="12">
        <v>1000</v>
      </c>
      <c r="F31" s="13">
        <v>4949.41</v>
      </c>
      <c r="G31" s="14">
        <v>8.9999999999999993E-3</v>
      </c>
      <c r="H31" s="24">
        <v>7.1749999999999994E-2</v>
      </c>
      <c r="I31" s="16"/>
      <c r="J31" s="50"/>
    </row>
    <row r="32" spans="1:10" ht="12.95" customHeight="1" x14ac:dyDescent="0.2">
      <c r="A32" s="10" t="s">
        <v>416</v>
      </c>
      <c r="B32" s="11" t="s">
        <v>1283</v>
      </c>
      <c r="C32" s="9" t="s">
        <v>417</v>
      </c>
      <c r="D32" s="9" t="s">
        <v>255</v>
      </c>
      <c r="E32" s="12">
        <v>1000</v>
      </c>
      <c r="F32" s="13">
        <v>4923.72</v>
      </c>
      <c r="G32" s="14">
        <v>8.8999999999999999E-3</v>
      </c>
      <c r="H32" s="24">
        <v>7.2499999999999995E-2</v>
      </c>
      <c r="I32" s="16"/>
      <c r="J32" s="50"/>
    </row>
    <row r="33" spans="1:10" ht="12.95" customHeight="1" x14ac:dyDescent="0.2">
      <c r="A33" s="10" t="s">
        <v>418</v>
      </c>
      <c r="B33" s="11" t="s">
        <v>1440</v>
      </c>
      <c r="C33" s="9" t="s">
        <v>419</v>
      </c>
      <c r="D33" s="9" t="s">
        <v>268</v>
      </c>
      <c r="E33" s="12">
        <v>500</v>
      </c>
      <c r="F33" s="13">
        <v>2500</v>
      </c>
      <c r="G33" s="14">
        <v>4.4999999999999997E-3</v>
      </c>
      <c r="H33" s="24">
        <v>5.4135999999999997E-2</v>
      </c>
      <c r="I33" s="16"/>
      <c r="J33" s="50"/>
    </row>
    <row r="34" spans="1:10" ht="12.95" customHeight="1" x14ac:dyDescent="0.2">
      <c r="A34" s="10" t="s">
        <v>342</v>
      </c>
      <c r="B34" s="11" t="s">
        <v>1273</v>
      </c>
      <c r="C34" s="9" t="s">
        <v>343</v>
      </c>
      <c r="D34" s="9" t="s">
        <v>301</v>
      </c>
      <c r="E34" s="12">
        <v>500</v>
      </c>
      <c r="F34" s="13">
        <v>2498.7600000000002</v>
      </c>
      <c r="G34" s="14">
        <v>4.4999999999999997E-3</v>
      </c>
      <c r="H34" s="24">
        <v>6.0498000000000003E-2</v>
      </c>
      <c r="I34" s="16"/>
      <c r="J34" s="50"/>
    </row>
    <row r="35" spans="1:10" ht="12.95" customHeight="1" x14ac:dyDescent="0.2">
      <c r="A35" s="10" t="s">
        <v>271</v>
      </c>
      <c r="B35" s="11" t="s">
        <v>1245</v>
      </c>
      <c r="C35" s="9" t="s">
        <v>272</v>
      </c>
      <c r="D35" s="9" t="s">
        <v>255</v>
      </c>
      <c r="E35" s="12">
        <v>500</v>
      </c>
      <c r="F35" s="13">
        <v>2490.46</v>
      </c>
      <c r="G35" s="14">
        <v>4.4999999999999997E-3</v>
      </c>
      <c r="H35" s="24">
        <v>6.0797999999999998E-2</v>
      </c>
      <c r="I35" s="16"/>
      <c r="J35" s="50"/>
    </row>
    <row r="36" spans="1:10" ht="12.95" customHeight="1" x14ac:dyDescent="0.2">
      <c r="A36" s="10" t="s">
        <v>420</v>
      </c>
      <c r="B36" s="11" t="s">
        <v>1284</v>
      </c>
      <c r="C36" s="9" t="s">
        <v>421</v>
      </c>
      <c r="D36" s="9" t="s">
        <v>268</v>
      </c>
      <c r="E36" s="12">
        <v>500</v>
      </c>
      <c r="F36" s="13">
        <v>2474.13</v>
      </c>
      <c r="G36" s="14">
        <v>4.4999999999999997E-3</v>
      </c>
      <c r="H36" s="24">
        <v>7.2002999999999998E-2</v>
      </c>
      <c r="I36" s="16"/>
      <c r="J36" s="50"/>
    </row>
    <row r="37" spans="1:10" ht="12.95" customHeight="1" x14ac:dyDescent="0.2">
      <c r="A37" s="10" t="s">
        <v>422</v>
      </c>
      <c r="B37" s="11" t="s">
        <v>1441</v>
      </c>
      <c r="C37" s="9" t="s">
        <v>423</v>
      </c>
      <c r="D37" s="9" t="s">
        <v>1423</v>
      </c>
      <c r="E37" s="12">
        <v>500</v>
      </c>
      <c r="F37" s="13">
        <v>2462.34</v>
      </c>
      <c r="G37" s="14">
        <v>4.4999999999999997E-3</v>
      </c>
      <c r="H37" s="24">
        <v>7.2500999999999996E-2</v>
      </c>
      <c r="I37" s="16"/>
      <c r="J37" s="50"/>
    </row>
    <row r="38" spans="1:10" ht="12.95" customHeight="1" x14ac:dyDescent="0.2">
      <c r="A38" s="10" t="s">
        <v>424</v>
      </c>
      <c r="B38" s="11" t="s">
        <v>1285</v>
      </c>
      <c r="C38" s="9" t="s">
        <v>425</v>
      </c>
      <c r="D38" s="9" t="s">
        <v>255</v>
      </c>
      <c r="E38" s="12">
        <v>300</v>
      </c>
      <c r="F38" s="13">
        <v>1497.28</v>
      </c>
      <c r="G38" s="14">
        <v>2.7000000000000001E-3</v>
      </c>
      <c r="H38" s="24">
        <v>6.0200999999999998E-2</v>
      </c>
      <c r="I38" s="16"/>
      <c r="J38" s="50"/>
    </row>
    <row r="39" spans="1:10" ht="12.95" customHeight="1" x14ac:dyDescent="0.2">
      <c r="A39" s="50"/>
      <c r="B39" s="17" t="s">
        <v>126</v>
      </c>
      <c r="C39" s="18"/>
      <c r="D39" s="18"/>
      <c r="E39" s="18"/>
      <c r="F39" s="19">
        <v>232661.11</v>
      </c>
      <c r="G39" s="20">
        <v>0.42130000000000001</v>
      </c>
      <c r="H39" s="21"/>
      <c r="I39" s="22"/>
      <c r="J39" s="50"/>
    </row>
    <row r="40" spans="1:10" ht="12.95" customHeight="1" x14ac:dyDescent="0.2">
      <c r="A40" s="50"/>
      <c r="B40" s="8" t="s">
        <v>346</v>
      </c>
      <c r="C40" s="9"/>
      <c r="D40" s="9"/>
      <c r="E40" s="9"/>
      <c r="F40" s="54"/>
      <c r="G40" s="15"/>
      <c r="H40" s="15"/>
      <c r="I40" s="16"/>
      <c r="J40" s="50"/>
    </row>
    <row r="41" spans="1:10" ht="12.95" customHeight="1" x14ac:dyDescent="0.2">
      <c r="A41" s="10" t="s">
        <v>426</v>
      </c>
      <c r="B41" s="11" t="s">
        <v>1294</v>
      </c>
      <c r="C41" s="9" t="s">
        <v>427</v>
      </c>
      <c r="D41" s="9" t="s">
        <v>255</v>
      </c>
      <c r="E41" s="12">
        <v>5000</v>
      </c>
      <c r="F41" s="13">
        <v>24911.65</v>
      </c>
      <c r="G41" s="14">
        <v>4.5100000000000001E-2</v>
      </c>
      <c r="H41" s="24">
        <v>7.1915999999999994E-2</v>
      </c>
      <c r="I41" s="16"/>
      <c r="J41" s="50"/>
    </row>
    <row r="42" spans="1:10" ht="12.95" customHeight="1" x14ac:dyDescent="0.2">
      <c r="A42" s="10" t="s">
        <v>428</v>
      </c>
      <c r="B42" s="11" t="s">
        <v>1295</v>
      </c>
      <c r="C42" s="9" t="s">
        <v>429</v>
      </c>
      <c r="D42" s="9" t="s">
        <v>255</v>
      </c>
      <c r="E42" s="12">
        <v>5000</v>
      </c>
      <c r="F42" s="13">
        <v>24907.83</v>
      </c>
      <c r="G42" s="14">
        <v>4.5100000000000001E-2</v>
      </c>
      <c r="H42" s="24">
        <v>6.1397E-2</v>
      </c>
      <c r="I42" s="16"/>
      <c r="J42" s="50"/>
    </row>
    <row r="43" spans="1:10" ht="12.95" customHeight="1" x14ac:dyDescent="0.2">
      <c r="A43" s="10" t="s">
        <v>430</v>
      </c>
      <c r="B43" s="11" t="s">
        <v>431</v>
      </c>
      <c r="C43" s="9" t="s">
        <v>432</v>
      </c>
      <c r="D43" s="9" t="s">
        <v>255</v>
      </c>
      <c r="E43" s="12">
        <v>4500</v>
      </c>
      <c r="F43" s="13">
        <v>22074.26</v>
      </c>
      <c r="G43" s="14">
        <v>0.04</v>
      </c>
      <c r="H43" s="24">
        <v>7.9996998663251495E-2</v>
      </c>
      <c r="I43" s="16"/>
      <c r="J43" s="50"/>
    </row>
    <row r="44" spans="1:10" ht="12.95" customHeight="1" x14ac:dyDescent="0.2">
      <c r="A44" s="10" t="s">
        <v>433</v>
      </c>
      <c r="B44" s="11" t="s">
        <v>1296</v>
      </c>
      <c r="C44" s="9" t="s">
        <v>434</v>
      </c>
      <c r="D44" s="9" t="s">
        <v>255</v>
      </c>
      <c r="E44" s="12">
        <v>4000</v>
      </c>
      <c r="F44" s="13">
        <v>19972.919999999998</v>
      </c>
      <c r="G44" s="14">
        <v>3.6200000000000003E-2</v>
      </c>
      <c r="H44" s="24">
        <v>6.1859999999999998E-2</v>
      </c>
      <c r="I44" s="16"/>
      <c r="J44" s="50"/>
    </row>
    <row r="45" spans="1:10" ht="12.95" customHeight="1" x14ac:dyDescent="0.2">
      <c r="A45" s="10" t="s">
        <v>435</v>
      </c>
      <c r="B45" s="11" t="s">
        <v>1297</v>
      </c>
      <c r="C45" s="9" t="s">
        <v>436</v>
      </c>
      <c r="D45" s="9" t="s">
        <v>1423</v>
      </c>
      <c r="E45" s="12">
        <v>4000</v>
      </c>
      <c r="F45" s="13">
        <v>19747.080000000002</v>
      </c>
      <c r="G45" s="14">
        <v>3.5799999999999998E-2</v>
      </c>
      <c r="H45" s="24">
        <v>7.3048000000000002E-2</v>
      </c>
      <c r="I45" s="16"/>
      <c r="J45" s="50"/>
    </row>
    <row r="46" spans="1:10" ht="12.95" customHeight="1" x14ac:dyDescent="0.2">
      <c r="A46" s="10" t="s">
        <v>437</v>
      </c>
      <c r="B46" s="11" t="s">
        <v>1265</v>
      </c>
      <c r="C46" s="9" t="s">
        <v>438</v>
      </c>
      <c r="D46" s="9" t="s">
        <v>255</v>
      </c>
      <c r="E46" s="12">
        <v>3500</v>
      </c>
      <c r="F46" s="13">
        <v>17370.57</v>
      </c>
      <c r="G46" s="14">
        <v>3.1399999999999997E-2</v>
      </c>
      <c r="H46" s="24">
        <v>7.1575E-2</v>
      </c>
      <c r="I46" s="16"/>
      <c r="J46" s="50"/>
    </row>
    <row r="47" spans="1:10" ht="12.95" customHeight="1" x14ac:dyDescent="0.2">
      <c r="A47" s="10" t="s">
        <v>439</v>
      </c>
      <c r="B47" s="11" t="s">
        <v>1298</v>
      </c>
      <c r="C47" s="9" t="s">
        <v>440</v>
      </c>
      <c r="D47" s="9" t="s">
        <v>255</v>
      </c>
      <c r="E47" s="12">
        <v>3000</v>
      </c>
      <c r="F47" s="13">
        <v>14959.38</v>
      </c>
      <c r="G47" s="14">
        <v>2.7099999999999999E-2</v>
      </c>
      <c r="H47" s="24">
        <v>6.1955000000000003E-2</v>
      </c>
      <c r="I47" s="16"/>
      <c r="J47" s="50"/>
    </row>
    <row r="48" spans="1:10" ht="12.95" customHeight="1" x14ac:dyDescent="0.2">
      <c r="A48" s="10" t="s">
        <v>441</v>
      </c>
      <c r="B48" s="11" t="s">
        <v>1299</v>
      </c>
      <c r="C48" s="9" t="s">
        <v>442</v>
      </c>
      <c r="D48" s="9" t="s">
        <v>255</v>
      </c>
      <c r="E48" s="12">
        <v>3000</v>
      </c>
      <c r="F48" s="13">
        <v>14734.74</v>
      </c>
      <c r="G48" s="14">
        <v>2.6700000000000002E-2</v>
      </c>
      <c r="H48" s="24">
        <v>8.1124000000000002E-2</v>
      </c>
      <c r="I48" s="16"/>
      <c r="J48" s="50"/>
    </row>
    <row r="49" spans="1:10" ht="12.95" customHeight="1" x14ac:dyDescent="0.2">
      <c r="A49" s="10" t="s">
        <v>349</v>
      </c>
      <c r="B49" s="11" t="s">
        <v>1290</v>
      </c>
      <c r="C49" s="9" t="s">
        <v>350</v>
      </c>
      <c r="D49" s="9" t="s">
        <v>255</v>
      </c>
      <c r="E49" s="12">
        <v>2000</v>
      </c>
      <c r="F49" s="13">
        <v>9842.41</v>
      </c>
      <c r="G49" s="14">
        <v>1.78E-2</v>
      </c>
      <c r="H49" s="24">
        <v>7.2150000000000006E-2</v>
      </c>
      <c r="I49" s="16"/>
      <c r="J49" s="50"/>
    </row>
    <row r="50" spans="1:10" ht="12.95" customHeight="1" x14ac:dyDescent="0.2">
      <c r="A50" s="10" t="s">
        <v>443</v>
      </c>
      <c r="B50" s="11" t="s">
        <v>1300</v>
      </c>
      <c r="C50" s="9" t="s">
        <v>444</v>
      </c>
      <c r="D50" s="9" t="s">
        <v>255</v>
      </c>
      <c r="E50" s="12">
        <v>2000</v>
      </c>
      <c r="F50" s="13">
        <v>9814.36</v>
      </c>
      <c r="G50" s="14">
        <v>1.78E-2</v>
      </c>
      <c r="H50" s="24">
        <v>8.1224000000000005E-2</v>
      </c>
      <c r="I50" s="16"/>
      <c r="J50" s="50"/>
    </row>
    <row r="51" spans="1:10" ht="12.95" customHeight="1" x14ac:dyDescent="0.2">
      <c r="A51" s="10" t="s">
        <v>445</v>
      </c>
      <c r="B51" s="11" t="s">
        <v>1301</v>
      </c>
      <c r="C51" s="9" t="s">
        <v>446</v>
      </c>
      <c r="D51" s="9" t="s">
        <v>255</v>
      </c>
      <c r="E51" s="12">
        <v>1500</v>
      </c>
      <c r="F51" s="13">
        <v>7482.25</v>
      </c>
      <c r="G51" s="14">
        <v>1.35E-2</v>
      </c>
      <c r="H51" s="24">
        <v>6.1857000000000002E-2</v>
      </c>
      <c r="I51" s="16"/>
      <c r="J51" s="50"/>
    </row>
    <row r="52" spans="1:10" ht="12.95" customHeight="1" x14ac:dyDescent="0.2">
      <c r="A52" s="10" t="s">
        <v>447</v>
      </c>
      <c r="B52" s="11" t="s">
        <v>1302</v>
      </c>
      <c r="C52" s="9" t="s">
        <v>448</v>
      </c>
      <c r="D52" s="9" t="s">
        <v>255</v>
      </c>
      <c r="E52" s="12">
        <v>500</v>
      </c>
      <c r="F52" s="13">
        <v>2473.44</v>
      </c>
      <c r="G52" s="14">
        <v>4.4999999999999997E-3</v>
      </c>
      <c r="H52" s="24">
        <v>0.08</v>
      </c>
      <c r="I52" s="16"/>
      <c r="J52" s="50"/>
    </row>
    <row r="53" spans="1:10" ht="12.95" customHeight="1" x14ac:dyDescent="0.2">
      <c r="A53" s="50"/>
      <c r="B53" s="17" t="s">
        <v>126</v>
      </c>
      <c r="C53" s="18"/>
      <c r="D53" s="18"/>
      <c r="E53" s="18"/>
      <c r="F53" s="19">
        <v>188290.89</v>
      </c>
      <c r="G53" s="20">
        <v>0.34100000000000003</v>
      </c>
      <c r="H53" s="21"/>
      <c r="I53" s="22"/>
      <c r="J53" s="50"/>
    </row>
    <row r="54" spans="1:10" ht="12.95" customHeight="1" x14ac:dyDescent="0.2">
      <c r="A54" s="50"/>
      <c r="B54" s="8" t="s">
        <v>361</v>
      </c>
      <c r="C54" s="9"/>
      <c r="D54" s="9"/>
      <c r="E54" s="9"/>
      <c r="F54" s="54"/>
      <c r="G54" s="15"/>
      <c r="H54" s="15"/>
      <c r="I54" s="16"/>
      <c r="J54" s="50"/>
    </row>
    <row r="55" spans="1:10" ht="12.95" customHeight="1" x14ac:dyDescent="0.2">
      <c r="A55" s="10" t="s">
        <v>449</v>
      </c>
      <c r="B55" s="11" t="s">
        <v>450</v>
      </c>
      <c r="C55" s="9" t="s">
        <v>451</v>
      </c>
      <c r="D55" s="9" t="s">
        <v>365</v>
      </c>
      <c r="E55" s="12">
        <v>30000000</v>
      </c>
      <c r="F55" s="13">
        <v>29767.17</v>
      </c>
      <c r="G55" s="14">
        <v>5.3900000000000003E-2</v>
      </c>
      <c r="H55" s="24">
        <v>5.4899999999999997E-2</v>
      </c>
      <c r="I55" s="16"/>
      <c r="J55" s="50"/>
    </row>
    <row r="56" spans="1:10" ht="12.95" customHeight="1" x14ac:dyDescent="0.2">
      <c r="A56" s="10" t="s">
        <v>452</v>
      </c>
      <c r="B56" s="11" t="s">
        <v>453</v>
      </c>
      <c r="C56" s="9" t="s">
        <v>454</v>
      </c>
      <c r="D56" s="9" t="s">
        <v>365</v>
      </c>
      <c r="E56" s="12">
        <v>26500000</v>
      </c>
      <c r="F56" s="13">
        <v>26351.94</v>
      </c>
      <c r="G56" s="14">
        <v>4.7699999999999999E-2</v>
      </c>
      <c r="H56" s="24">
        <v>5.3970999999999998E-2</v>
      </c>
      <c r="I56" s="16"/>
      <c r="J56" s="50"/>
    </row>
    <row r="57" spans="1:10" ht="12.95" customHeight="1" x14ac:dyDescent="0.2">
      <c r="A57" s="10" t="s">
        <v>455</v>
      </c>
      <c r="B57" s="11" t="s">
        <v>456</v>
      </c>
      <c r="C57" s="9" t="s">
        <v>457</v>
      </c>
      <c r="D57" s="9" t="s">
        <v>365</v>
      </c>
      <c r="E57" s="12">
        <v>17500000</v>
      </c>
      <c r="F57" s="13">
        <v>17290.63</v>
      </c>
      <c r="G57" s="14">
        <v>3.1300000000000001E-2</v>
      </c>
      <c r="H57" s="24">
        <v>5.5246000000000003E-2</v>
      </c>
      <c r="I57" s="16"/>
      <c r="J57" s="50"/>
    </row>
    <row r="58" spans="1:10" ht="12.95" customHeight="1" x14ac:dyDescent="0.2">
      <c r="A58" s="10" t="s">
        <v>458</v>
      </c>
      <c r="B58" s="11" t="s">
        <v>459</v>
      </c>
      <c r="C58" s="9" t="s">
        <v>460</v>
      </c>
      <c r="D58" s="9" t="s">
        <v>365</v>
      </c>
      <c r="E58" s="12">
        <v>15500000</v>
      </c>
      <c r="F58" s="13">
        <v>15393.69</v>
      </c>
      <c r="G58" s="14">
        <v>2.7900000000000001E-2</v>
      </c>
      <c r="H58" s="24">
        <v>5.4800000000000001E-2</v>
      </c>
      <c r="I58" s="16"/>
      <c r="J58" s="50"/>
    </row>
    <row r="59" spans="1:10" ht="12.95" customHeight="1" x14ac:dyDescent="0.2">
      <c r="A59" s="10" t="s">
        <v>461</v>
      </c>
      <c r="B59" s="11" t="s">
        <v>462</v>
      </c>
      <c r="C59" s="9" t="s">
        <v>463</v>
      </c>
      <c r="D59" s="9" t="s">
        <v>365</v>
      </c>
      <c r="E59" s="12">
        <v>10000000</v>
      </c>
      <c r="F59" s="13">
        <v>9943.74</v>
      </c>
      <c r="G59" s="14">
        <v>1.7999999999999999E-2</v>
      </c>
      <c r="H59" s="24">
        <v>5.4350000000000002E-2</v>
      </c>
      <c r="I59" s="16"/>
      <c r="J59" s="50"/>
    </row>
    <row r="60" spans="1:10" ht="12.95" customHeight="1" x14ac:dyDescent="0.2">
      <c r="A60" s="10" t="s">
        <v>464</v>
      </c>
      <c r="B60" s="11" t="s">
        <v>465</v>
      </c>
      <c r="C60" s="9" t="s">
        <v>466</v>
      </c>
      <c r="D60" s="9" t="s">
        <v>365</v>
      </c>
      <c r="E60" s="12">
        <v>5000000</v>
      </c>
      <c r="F60" s="13">
        <v>4934.57</v>
      </c>
      <c r="G60" s="14">
        <v>8.8999999999999999E-3</v>
      </c>
      <c r="H60" s="24">
        <v>5.5E-2</v>
      </c>
      <c r="I60" s="16"/>
      <c r="J60" s="50"/>
    </row>
    <row r="61" spans="1:10" ht="12.95" customHeight="1" x14ac:dyDescent="0.2">
      <c r="A61" s="10" t="s">
        <v>467</v>
      </c>
      <c r="B61" s="11" t="s">
        <v>468</v>
      </c>
      <c r="C61" s="9" t="s">
        <v>469</v>
      </c>
      <c r="D61" s="9" t="s">
        <v>365</v>
      </c>
      <c r="E61" s="12">
        <v>3000000</v>
      </c>
      <c r="F61" s="13">
        <v>2983.47</v>
      </c>
      <c r="G61" s="14">
        <v>5.4000000000000003E-3</v>
      </c>
      <c r="H61" s="24">
        <v>5.3222999999999999E-2</v>
      </c>
      <c r="I61" s="16"/>
      <c r="J61" s="50"/>
    </row>
    <row r="62" spans="1:10" ht="12.95" customHeight="1" x14ac:dyDescent="0.2">
      <c r="A62" s="10" t="s">
        <v>470</v>
      </c>
      <c r="B62" s="11" t="s">
        <v>471</v>
      </c>
      <c r="C62" s="9" t="s">
        <v>472</v>
      </c>
      <c r="D62" s="9" t="s">
        <v>365</v>
      </c>
      <c r="E62" s="12">
        <v>1500000</v>
      </c>
      <c r="F62" s="13">
        <v>1488.36</v>
      </c>
      <c r="G62" s="14">
        <v>2.7000000000000001E-3</v>
      </c>
      <c r="H62" s="24">
        <v>5.4899999999999997E-2</v>
      </c>
      <c r="I62" s="16"/>
      <c r="J62" s="50"/>
    </row>
    <row r="63" spans="1:10" ht="12.95" customHeight="1" x14ac:dyDescent="0.2">
      <c r="A63" s="50"/>
      <c r="B63" s="17" t="s">
        <v>126</v>
      </c>
      <c r="C63" s="18"/>
      <c r="D63" s="18"/>
      <c r="E63" s="18"/>
      <c r="F63" s="19">
        <v>108153.57</v>
      </c>
      <c r="G63" s="20">
        <v>0.1958</v>
      </c>
      <c r="H63" s="21"/>
      <c r="I63" s="22"/>
      <c r="J63" s="50"/>
    </row>
    <row r="64" spans="1:10" ht="12.95" customHeight="1" x14ac:dyDescent="0.2">
      <c r="A64" s="50"/>
      <c r="B64" s="17" t="s">
        <v>200</v>
      </c>
      <c r="C64" s="23"/>
      <c r="D64" s="18"/>
      <c r="E64" s="23"/>
      <c r="F64" s="19">
        <v>529105.56999999995</v>
      </c>
      <c r="G64" s="20">
        <v>0.95809999999999995</v>
      </c>
      <c r="H64" s="21"/>
      <c r="I64" s="22"/>
      <c r="J64" s="50"/>
    </row>
    <row r="65" spans="1:11" ht="12.95" customHeight="1" x14ac:dyDescent="0.2">
      <c r="A65" s="50"/>
      <c r="B65" s="8" t="s">
        <v>372</v>
      </c>
      <c r="C65" s="9"/>
      <c r="D65" s="9"/>
      <c r="E65" s="9"/>
      <c r="F65" s="9"/>
      <c r="G65" s="9"/>
      <c r="H65" s="15"/>
      <c r="I65" s="16"/>
      <c r="J65" s="50"/>
    </row>
    <row r="66" spans="1:11" ht="12.95" customHeight="1" x14ac:dyDescent="0.2">
      <c r="A66" s="50"/>
      <c r="B66" s="8" t="s">
        <v>473</v>
      </c>
      <c r="C66" s="9"/>
      <c r="D66" s="9"/>
      <c r="E66" s="9"/>
      <c r="F66" s="54"/>
      <c r="G66" s="15"/>
      <c r="H66" s="15"/>
      <c r="I66" s="16"/>
      <c r="J66" s="50"/>
    </row>
    <row r="67" spans="1:11" ht="12.95" customHeight="1" x14ac:dyDescent="0.2">
      <c r="A67" s="10" t="s">
        <v>474</v>
      </c>
      <c r="B67" s="11" t="s">
        <v>1415</v>
      </c>
      <c r="C67" s="9" t="s">
        <v>475</v>
      </c>
      <c r="D67" s="9" t="s">
        <v>218</v>
      </c>
      <c r="E67" s="12">
        <v>11425.844999999999</v>
      </c>
      <c r="F67" s="13">
        <v>1346.98</v>
      </c>
      <c r="G67" s="14">
        <v>2.3999999999999998E-3</v>
      </c>
      <c r="H67" s="24">
        <v>5.8000000000000003E-2</v>
      </c>
      <c r="I67" s="16"/>
      <c r="J67" s="50"/>
    </row>
    <row r="68" spans="1:11" ht="12.95" customHeight="1" x14ac:dyDescent="0.2">
      <c r="A68" s="50"/>
      <c r="B68" s="17" t="s">
        <v>126</v>
      </c>
      <c r="C68" s="18"/>
      <c r="D68" s="18"/>
      <c r="E68" s="18"/>
      <c r="F68" s="19">
        <v>1346.98</v>
      </c>
      <c r="G68" s="20">
        <v>2.3999999999999998E-3</v>
      </c>
      <c r="H68" s="21"/>
      <c r="I68" s="22"/>
      <c r="J68" s="50"/>
    </row>
    <row r="69" spans="1:11" ht="12.95" customHeight="1" x14ac:dyDescent="0.2">
      <c r="A69" s="50"/>
      <c r="B69" s="17" t="s">
        <v>200</v>
      </c>
      <c r="C69" s="23"/>
      <c r="D69" s="18"/>
      <c r="E69" s="23"/>
      <c r="F69" s="19">
        <v>1346.98</v>
      </c>
      <c r="G69" s="20">
        <v>2.3999999999999998E-3</v>
      </c>
      <c r="H69" s="21"/>
      <c r="I69" s="22"/>
      <c r="J69" s="50"/>
    </row>
    <row r="70" spans="1:11" ht="12.95" customHeight="1" x14ac:dyDescent="0.2">
      <c r="A70" s="50"/>
      <c r="B70" s="8" t="s">
        <v>377</v>
      </c>
      <c r="C70" s="9"/>
      <c r="D70" s="9"/>
      <c r="E70" s="9"/>
      <c r="F70" s="9"/>
      <c r="G70" s="9"/>
      <c r="H70" s="15"/>
      <c r="I70" s="16"/>
      <c r="J70" s="50"/>
    </row>
    <row r="71" spans="1:11" ht="12.95" customHeight="1" x14ac:dyDescent="0.2">
      <c r="A71" s="10" t="s">
        <v>378</v>
      </c>
      <c r="B71" s="11" t="s">
        <v>378</v>
      </c>
      <c r="C71" s="9"/>
      <c r="D71" s="9" t="s">
        <v>218</v>
      </c>
      <c r="E71" s="12"/>
      <c r="F71" s="13">
        <v>9345</v>
      </c>
      <c r="G71" s="14">
        <v>1.6899999999999998E-2</v>
      </c>
      <c r="H71" s="24">
        <v>5.4612849083802838E-2</v>
      </c>
      <c r="I71" s="16"/>
      <c r="J71" s="50"/>
    </row>
    <row r="72" spans="1:11" ht="12.95" customHeight="1" x14ac:dyDescent="0.2">
      <c r="A72" s="50"/>
      <c r="B72" s="17" t="s">
        <v>126</v>
      </c>
      <c r="C72" s="18"/>
      <c r="D72" s="18"/>
      <c r="E72" s="18"/>
      <c r="F72" s="19">
        <v>9345</v>
      </c>
      <c r="G72" s="20">
        <v>1.6899999999999998E-2</v>
      </c>
      <c r="H72" s="21"/>
      <c r="I72" s="22"/>
      <c r="J72" s="50"/>
    </row>
    <row r="73" spans="1:11" ht="12.95" customHeight="1" x14ac:dyDescent="0.2">
      <c r="A73" s="50"/>
      <c r="B73" s="17" t="s">
        <v>200</v>
      </c>
      <c r="C73" s="23"/>
      <c r="D73" s="18"/>
      <c r="E73" s="23"/>
      <c r="F73" s="19">
        <v>9345</v>
      </c>
      <c r="G73" s="20">
        <v>1.6899999999999998E-2</v>
      </c>
      <c r="H73" s="21"/>
      <c r="I73" s="22"/>
      <c r="J73" s="50"/>
      <c r="K73" s="348"/>
    </row>
    <row r="74" spans="1:11" ht="12.95" customHeight="1" x14ac:dyDescent="0.2">
      <c r="A74" s="50"/>
      <c r="B74" s="17" t="s">
        <v>379</v>
      </c>
      <c r="C74" s="9"/>
      <c r="D74" s="18"/>
      <c r="E74" s="9"/>
      <c r="F74" s="25">
        <v>555.82000000000005</v>
      </c>
      <c r="G74" s="20">
        <v>8.0000000000000004E-4</v>
      </c>
      <c r="H74" s="21"/>
      <c r="I74" s="22"/>
      <c r="J74" s="50"/>
    </row>
    <row r="75" spans="1:11" ht="12.95" customHeight="1" x14ac:dyDescent="0.2">
      <c r="A75" s="50"/>
      <c r="B75" s="47" t="s">
        <v>380</v>
      </c>
      <c r="C75" s="27"/>
      <c r="D75" s="27"/>
      <c r="E75" s="27"/>
      <c r="F75" s="28">
        <v>552365.18999999994</v>
      </c>
      <c r="G75" s="29">
        <v>1</v>
      </c>
      <c r="H75" s="48"/>
      <c r="I75" s="49"/>
      <c r="J75" s="50"/>
    </row>
    <row r="76" spans="1:11" ht="12.95" customHeight="1" x14ac:dyDescent="0.2">
      <c r="A76" s="50"/>
      <c r="B76" s="33"/>
      <c r="C76" s="50"/>
      <c r="D76" s="50"/>
      <c r="E76" s="50"/>
      <c r="F76" s="50"/>
      <c r="G76" s="50"/>
      <c r="H76" s="50"/>
      <c r="I76" s="50"/>
      <c r="J76" s="50"/>
    </row>
    <row r="77" spans="1:11" x14ac:dyDescent="0.2">
      <c r="B77" s="51" t="s">
        <v>1447</v>
      </c>
    </row>
    <row r="78" spans="1:11" x14ac:dyDescent="0.2">
      <c r="B78" s="51" t="s">
        <v>1449</v>
      </c>
    </row>
    <row r="79" spans="1:11" x14ac:dyDescent="0.2">
      <c r="B79" s="51" t="s">
        <v>1450</v>
      </c>
    </row>
    <row r="81" spans="2:7" x14ac:dyDescent="0.2">
      <c r="B81" s="174" t="s">
        <v>1454</v>
      </c>
      <c r="C81" s="175"/>
      <c r="D81" s="176"/>
      <c r="E81" s="177"/>
      <c r="F81" s="178"/>
    </row>
    <row r="82" spans="2:7" x14ac:dyDescent="0.2">
      <c r="B82" s="179" t="s">
        <v>1455</v>
      </c>
      <c r="C82" s="98"/>
      <c r="D82" s="82"/>
      <c r="E82" s="82"/>
      <c r="F82" s="180"/>
    </row>
    <row r="83" spans="2:7" ht="24" x14ac:dyDescent="0.2">
      <c r="B83" s="366" t="s">
        <v>1456</v>
      </c>
      <c r="C83" s="367" t="s">
        <v>1457</v>
      </c>
      <c r="D83" s="68" t="s">
        <v>1458</v>
      </c>
      <c r="E83" s="68" t="s">
        <v>1458</v>
      </c>
      <c r="F83" s="68" t="s">
        <v>1459</v>
      </c>
    </row>
    <row r="84" spans="2:7" x14ac:dyDescent="0.2">
      <c r="B84" s="366"/>
      <c r="C84" s="367"/>
      <c r="D84" s="68" t="s">
        <v>1460</v>
      </c>
      <c r="E84" s="68" t="s">
        <v>1461</v>
      </c>
      <c r="F84" s="68" t="s">
        <v>1460</v>
      </c>
      <c r="G84" s="291"/>
    </row>
    <row r="85" spans="2:7" x14ac:dyDescent="0.2">
      <c r="B85" s="69" t="s">
        <v>199</v>
      </c>
      <c r="C85" s="69" t="s">
        <v>199</v>
      </c>
      <c r="D85" s="69" t="s">
        <v>199</v>
      </c>
      <c r="E85" s="69" t="s">
        <v>199</v>
      </c>
      <c r="F85" s="69" t="s">
        <v>199</v>
      </c>
    </row>
    <row r="86" spans="2:7" x14ac:dyDescent="0.2">
      <c r="B86" s="184"/>
      <c r="C86" s="98"/>
      <c r="D86" s="98"/>
      <c r="E86" s="98"/>
      <c r="F86" s="180"/>
    </row>
    <row r="87" spans="2:7" x14ac:dyDescent="0.2">
      <c r="B87" s="184" t="s">
        <v>1508</v>
      </c>
      <c r="C87" s="98"/>
      <c r="D87" s="98"/>
      <c r="E87" s="98"/>
      <c r="F87" s="180"/>
    </row>
    <row r="88" spans="2:7" x14ac:dyDescent="0.2">
      <c r="B88" s="70" t="s">
        <v>1509</v>
      </c>
      <c r="C88" s="71">
        <v>46142</v>
      </c>
      <c r="D88" s="71">
        <v>46173</v>
      </c>
      <c r="E88" s="169"/>
      <c r="F88" s="180"/>
    </row>
    <row r="89" spans="2:7" x14ac:dyDescent="0.2">
      <c r="B89" s="70" t="s">
        <v>1510</v>
      </c>
      <c r="C89" s="70"/>
      <c r="D89" s="70"/>
      <c r="E89" s="98"/>
      <c r="F89" s="180"/>
    </row>
    <row r="90" spans="2:7" x14ac:dyDescent="0.2">
      <c r="B90" s="70" t="s">
        <v>1511</v>
      </c>
      <c r="C90" s="66">
        <v>1533.6605</v>
      </c>
      <c r="D90" s="66">
        <v>1541.2662</v>
      </c>
      <c r="E90" s="98"/>
      <c r="F90" s="289"/>
    </row>
    <row r="91" spans="2:7" x14ac:dyDescent="0.2">
      <c r="B91" s="70" t="s">
        <v>1512</v>
      </c>
      <c r="C91" s="66">
        <v>1000.9383</v>
      </c>
      <c r="D91" s="66">
        <v>1000.5405</v>
      </c>
      <c r="E91" s="98"/>
      <c r="F91" s="290"/>
    </row>
    <row r="92" spans="2:7" x14ac:dyDescent="0.2">
      <c r="B92" s="70" t="s">
        <v>1513</v>
      </c>
      <c r="C92" s="66">
        <v>1001.4648999999999</v>
      </c>
      <c r="D92" s="66">
        <v>1002.0713</v>
      </c>
      <c r="E92" s="98"/>
      <c r="F92" s="289"/>
    </row>
    <row r="93" spans="2:7" x14ac:dyDescent="0.2">
      <c r="B93" s="70" t="s">
        <v>1514</v>
      </c>
      <c r="C93" s="66">
        <v>1003.2833000000001</v>
      </c>
      <c r="D93" s="66">
        <v>1004.0734</v>
      </c>
      <c r="E93" s="98"/>
      <c r="F93" s="290"/>
    </row>
    <row r="94" spans="2:7" x14ac:dyDescent="0.2">
      <c r="B94" s="70" t="s">
        <v>1515</v>
      </c>
      <c r="C94" s="66"/>
      <c r="D94" s="66"/>
      <c r="E94" s="98"/>
      <c r="F94" s="289"/>
    </row>
    <row r="95" spans="2:7" x14ac:dyDescent="0.2">
      <c r="B95" s="70" t="s">
        <v>1516</v>
      </c>
      <c r="C95" s="66">
        <v>1521.3734999999999</v>
      </c>
      <c r="D95" s="66">
        <v>1528.8010999999999</v>
      </c>
      <c r="E95" s="98"/>
      <c r="F95" s="290"/>
    </row>
    <row r="96" spans="2:7" x14ac:dyDescent="0.2">
      <c r="B96" s="70" t="s">
        <v>1517</v>
      </c>
      <c r="C96" s="66">
        <v>1000.9383</v>
      </c>
      <c r="D96" s="66">
        <v>1000.5404</v>
      </c>
      <c r="E96" s="98"/>
      <c r="F96" s="289"/>
    </row>
    <row r="97" spans="2:9" x14ac:dyDescent="0.2">
      <c r="B97" s="70" t="s">
        <v>1518</v>
      </c>
      <c r="C97" s="66">
        <v>1001.457</v>
      </c>
      <c r="D97" s="66">
        <v>1002.0566</v>
      </c>
      <c r="E97" s="98"/>
      <c r="F97" s="290"/>
    </row>
    <row r="98" spans="2:9" x14ac:dyDescent="0.2">
      <c r="B98" s="70" t="s">
        <v>1519</v>
      </c>
      <c r="C98" s="66">
        <v>1003.276</v>
      </c>
      <c r="D98" s="66">
        <v>1004.0587</v>
      </c>
      <c r="E98" s="98"/>
      <c r="F98" s="180"/>
    </row>
    <row r="99" spans="2:9" x14ac:dyDescent="0.2">
      <c r="B99" s="179"/>
      <c r="C99" s="98"/>
      <c r="D99" s="98"/>
      <c r="E99" s="98"/>
      <c r="F99" s="180"/>
    </row>
    <row r="100" spans="2:9" x14ac:dyDescent="0.2">
      <c r="B100" s="184" t="s">
        <v>1736</v>
      </c>
      <c r="C100" s="84"/>
      <c r="D100" s="84"/>
      <c r="E100" s="84"/>
      <c r="F100" s="180"/>
    </row>
    <row r="101" spans="2:9" x14ac:dyDescent="0.2">
      <c r="B101" s="184"/>
      <c r="C101" s="84"/>
      <c r="D101" s="84"/>
      <c r="E101" s="84"/>
      <c r="F101" s="180"/>
    </row>
    <row r="102" spans="2:9" ht="24" x14ac:dyDescent="0.2">
      <c r="B102" s="195" t="s">
        <v>1520</v>
      </c>
      <c r="C102" s="73" t="s">
        <v>1521</v>
      </c>
      <c r="D102" s="73" t="s">
        <v>1737</v>
      </c>
      <c r="E102" s="73" t="s">
        <v>1738</v>
      </c>
      <c r="F102" s="185"/>
    </row>
    <row r="103" spans="2:9" ht="24" x14ac:dyDescent="0.2">
      <c r="B103" s="78" t="s">
        <v>1522</v>
      </c>
      <c r="C103" s="74" t="s">
        <v>1523</v>
      </c>
      <c r="D103" s="75">
        <v>5.3591316499999992</v>
      </c>
      <c r="E103" s="75">
        <v>5.3591316499999992</v>
      </c>
      <c r="F103" s="186"/>
      <c r="H103" s="217"/>
      <c r="I103" s="217"/>
    </row>
    <row r="104" spans="2:9" x14ac:dyDescent="0.2">
      <c r="B104" s="196"/>
      <c r="C104" s="76"/>
      <c r="D104" s="76"/>
      <c r="E104" s="76"/>
      <c r="F104" s="186"/>
    </row>
    <row r="105" spans="2:9" ht="24" x14ac:dyDescent="0.2">
      <c r="B105" s="196" t="s">
        <v>1520</v>
      </c>
      <c r="C105" s="73" t="s">
        <v>1524</v>
      </c>
      <c r="D105" s="73" t="s">
        <v>1737</v>
      </c>
      <c r="E105" s="73" t="s">
        <v>1739</v>
      </c>
      <c r="F105" s="185"/>
    </row>
    <row r="106" spans="2:9" ht="24" x14ac:dyDescent="0.2">
      <c r="B106" s="78" t="s">
        <v>1522</v>
      </c>
      <c r="C106" s="74" t="s">
        <v>1525</v>
      </c>
      <c r="D106" s="75">
        <v>5.2812978599999996</v>
      </c>
      <c r="E106" s="75">
        <v>5.2812978599999996</v>
      </c>
      <c r="F106" s="186"/>
      <c r="G106" s="217"/>
      <c r="H106" s="217"/>
    </row>
    <row r="107" spans="2:9" x14ac:dyDescent="0.2">
      <c r="B107" s="78"/>
      <c r="C107" s="76"/>
      <c r="D107" s="75"/>
      <c r="E107" s="75"/>
      <c r="F107" s="186"/>
    </row>
    <row r="108" spans="2:9" ht="24" x14ac:dyDescent="0.2">
      <c r="B108" s="196" t="s">
        <v>1520</v>
      </c>
      <c r="C108" s="73" t="s">
        <v>1526</v>
      </c>
      <c r="D108" s="73" t="s">
        <v>1737</v>
      </c>
      <c r="E108" s="73" t="s">
        <v>1739</v>
      </c>
      <c r="F108" s="185"/>
    </row>
    <row r="109" spans="2:9" ht="24" x14ac:dyDescent="0.2">
      <c r="B109" s="197" t="s">
        <v>1527</v>
      </c>
      <c r="C109" s="74" t="s">
        <v>1528</v>
      </c>
      <c r="D109" s="75">
        <v>1.1046998299999999</v>
      </c>
      <c r="E109" s="75">
        <v>1.1046998299999999</v>
      </c>
      <c r="F109" s="185"/>
    </row>
    <row r="110" spans="2:9" ht="24" x14ac:dyDescent="0.2">
      <c r="B110" s="197" t="s">
        <v>1529</v>
      </c>
      <c r="C110" s="74" t="s">
        <v>1528</v>
      </c>
      <c r="D110" s="75">
        <v>1.10310011</v>
      </c>
      <c r="E110" s="75">
        <v>1.10310011</v>
      </c>
      <c r="F110" s="185"/>
    </row>
    <row r="111" spans="2:9" ht="24" x14ac:dyDescent="0.2">
      <c r="B111" s="197" t="s">
        <v>1530</v>
      </c>
      <c r="C111" s="74" t="s">
        <v>1528</v>
      </c>
      <c r="D111" s="75">
        <v>1.0572995199999999</v>
      </c>
      <c r="E111" s="75">
        <v>1.0572995199999999</v>
      </c>
      <c r="F111" s="185"/>
    </row>
    <row r="112" spans="2:9" ht="24" x14ac:dyDescent="0.2">
      <c r="B112" s="197" t="s">
        <v>1531</v>
      </c>
      <c r="C112" s="74" t="s">
        <v>1528</v>
      </c>
      <c r="D112" s="75">
        <v>1.08349965</v>
      </c>
      <c r="E112" s="75">
        <v>1.08349965</v>
      </c>
      <c r="F112" s="186"/>
      <c r="H112" s="217"/>
    </row>
    <row r="113" spans="2:8" ht="24" x14ac:dyDescent="0.2">
      <c r="B113" s="196" t="s">
        <v>1520</v>
      </c>
      <c r="C113" s="73" t="s">
        <v>1532</v>
      </c>
      <c r="D113" s="73" t="s">
        <v>1737</v>
      </c>
      <c r="E113" s="73" t="s">
        <v>1739</v>
      </c>
      <c r="F113" s="185"/>
    </row>
    <row r="114" spans="2:8" ht="24" x14ac:dyDescent="0.2">
      <c r="B114" s="197" t="s">
        <v>1527</v>
      </c>
      <c r="C114" s="74" t="s">
        <v>1533</v>
      </c>
      <c r="D114" s="75">
        <v>1.08680007</v>
      </c>
      <c r="E114" s="75">
        <v>1.08680007</v>
      </c>
      <c r="F114" s="185"/>
    </row>
    <row r="115" spans="2:8" ht="24" x14ac:dyDescent="0.2">
      <c r="B115" s="197" t="s">
        <v>1529</v>
      </c>
      <c r="C115" s="74" t="s">
        <v>1533</v>
      </c>
      <c r="D115" s="75">
        <v>1.08599972</v>
      </c>
      <c r="E115" s="75">
        <v>1.08599972</v>
      </c>
      <c r="F115" s="185"/>
    </row>
    <row r="116" spans="2:8" ht="24" x14ac:dyDescent="0.2">
      <c r="B116" s="197" t="s">
        <v>1530</v>
      </c>
      <c r="C116" s="74" t="s">
        <v>1533</v>
      </c>
      <c r="D116" s="75">
        <v>1.0404001</v>
      </c>
      <c r="E116" s="75">
        <v>1.0404001</v>
      </c>
      <c r="F116" s="185"/>
    </row>
    <row r="117" spans="2:8" ht="24" x14ac:dyDescent="0.2">
      <c r="B117" s="197" t="s">
        <v>1531</v>
      </c>
      <c r="C117" s="74" t="s">
        <v>1533</v>
      </c>
      <c r="D117" s="75">
        <v>1.0560001299999999</v>
      </c>
      <c r="E117" s="75">
        <v>1.0560001299999999</v>
      </c>
      <c r="F117" s="186"/>
      <c r="H117" s="217"/>
    </row>
    <row r="118" spans="2:8" ht="24" x14ac:dyDescent="0.2">
      <c r="B118" s="77" t="s">
        <v>1520</v>
      </c>
      <c r="C118" s="74" t="s">
        <v>1534</v>
      </c>
      <c r="D118" s="335" t="s">
        <v>1737</v>
      </c>
      <c r="E118" s="335" t="s">
        <v>1739</v>
      </c>
      <c r="F118" s="186"/>
    </row>
    <row r="119" spans="2:8" x14ac:dyDescent="0.2">
      <c r="B119" s="78" t="s">
        <v>1522</v>
      </c>
      <c r="C119" s="74" t="s">
        <v>1535</v>
      </c>
      <c r="D119" s="75">
        <v>4.1808998199999996</v>
      </c>
      <c r="E119" s="75">
        <v>4.1808998199999996</v>
      </c>
      <c r="F119" s="186"/>
    </row>
    <row r="120" spans="2:8" ht="24" x14ac:dyDescent="0.2">
      <c r="B120" s="78" t="s">
        <v>1520</v>
      </c>
      <c r="C120" s="321" t="s">
        <v>1536</v>
      </c>
      <c r="D120" s="73" t="s">
        <v>1737</v>
      </c>
      <c r="E120" s="73" t="s">
        <v>1739</v>
      </c>
      <c r="F120" s="186"/>
    </row>
    <row r="121" spans="2:8" x14ac:dyDescent="0.2">
      <c r="B121" s="78" t="s">
        <v>1522</v>
      </c>
      <c r="C121" s="74" t="s">
        <v>1537</v>
      </c>
      <c r="D121" s="75">
        <v>4.1113000099999999</v>
      </c>
      <c r="E121" s="75">
        <v>4.1113000099999999</v>
      </c>
      <c r="F121" s="186"/>
    </row>
    <row r="122" spans="2:8" x14ac:dyDescent="0.2">
      <c r="B122" s="187"/>
      <c r="C122" s="150"/>
      <c r="D122" s="170"/>
      <c r="E122" s="170"/>
      <c r="F122" s="186"/>
    </row>
    <row r="123" spans="2:8" x14ac:dyDescent="0.2">
      <c r="B123" s="187"/>
      <c r="C123" s="150"/>
      <c r="D123" s="170"/>
      <c r="E123" s="170"/>
      <c r="F123" s="186"/>
    </row>
    <row r="124" spans="2:8" ht="15" customHeight="1" x14ac:dyDescent="0.2">
      <c r="B124" s="344" t="s">
        <v>1748</v>
      </c>
      <c r="C124" s="346"/>
      <c r="D124" s="346"/>
      <c r="E124" s="346"/>
      <c r="F124" s="345"/>
    </row>
    <row r="125" spans="2:8" x14ac:dyDescent="0.2">
      <c r="B125" s="188"/>
      <c r="C125" s="171"/>
      <c r="D125" s="98"/>
      <c r="E125" s="98"/>
      <c r="F125" s="180"/>
    </row>
    <row r="126" spans="2:8" x14ac:dyDescent="0.2">
      <c r="B126" s="184" t="s">
        <v>1538</v>
      </c>
      <c r="C126" s="84"/>
      <c r="D126" s="84"/>
      <c r="E126" s="84"/>
      <c r="F126" s="180"/>
    </row>
    <row r="127" spans="2:8" x14ac:dyDescent="0.2">
      <c r="B127" s="184" t="s">
        <v>1539</v>
      </c>
      <c r="C127" s="84"/>
      <c r="D127" s="84"/>
      <c r="E127" s="84"/>
      <c r="F127" s="180"/>
    </row>
    <row r="128" spans="2:8" x14ac:dyDescent="0.2">
      <c r="B128" s="184"/>
      <c r="C128" s="84"/>
      <c r="D128" s="84"/>
      <c r="E128" s="84"/>
      <c r="F128" s="180"/>
    </row>
    <row r="129" spans="2:6" x14ac:dyDescent="0.2">
      <c r="B129" s="184" t="s">
        <v>1540</v>
      </c>
      <c r="C129" s="84"/>
      <c r="D129" s="84"/>
      <c r="E129" s="84"/>
      <c r="F129" s="180"/>
    </row>
    <row r="130" spans="2:6" x14ac:dyDescent="0.2">
      <c r="B130" s="184"/>
      <c r="C130" s="84"/>
      <c r="D130" s="84"/>
      <c r="E130" s="84"/>
      <c r="F130" s="180"/>
    </row>
    <row r="131" spans="2:6" x14ac:dyDescent="0.2">
      <c r="B131" s="184" t="s">
        <v>1541</v>
      </c>
      <c r="C131" s="84"/>
      <c r="D131" s="84"/>
      <c r="E131" s="84"/>
      <c r="F131" s="180"/>
    </row>
    <row r="132" spans="2:6" x14ac:dyDescent="0.2">
      <c r="B132" s="125" t="s">
        <v>1470</v>
      </c>
      <c r="C132" s="84"/>
      <c r="D132" s="84"/>
      <c r="E132" s="84"/>
      <c r="F132" s="180"/>
    </row>
    <row r="133" spans="2:6" x14ac:dyDescent="0.2">
      <c r="B133" s="125"/>
      <c r="C133" s="84"/>
      <c r="D133" s="84"/>
      <c r="E133" s="84"/>
      <c r="F133" s="180"/>
    </row>
    <row r="134" spans="2:6" x14ac:dyDescent="0.2">
      <c r="B134" s="184" t="s">
        <v>1542</v>
      </c>
      <c r="C134" s="84"/>
      <c r="D134" s="84"/>
      <c r="E134" s="84"/>
      <c r="F134" s="180"/>
    </row>
    <row r="135" spans="2:6" x14ac:dyDescent="0.2">
      <c r="B135" s="184"/>
      <c r="C135" s="84"/>
      <c r="D135" s="84"/>
      <c r="E135" s="84"/>
      <c r="F135" s="180"/>
    </row>
    <row r="136" spans="2:6" x14ac:dyDescent="0.2">
      <c r="B136" s="184" t="s">
        <v>1543</v>
      </c>
      <c r="C136" s="84"/>
      <c r="D136" s="84"/>
      <c r="E136" s="84"/>
      <c r="F136" s="180"/>
    </row>
    <row r="137" spans="2:6" x14ac:dyDescent="0.2">
      <c r="B137" s="189"/>
      <c r="C137" s="84"/>
      <c r="D137" s="84"/>
      <c r="E137" s="84"/>
      <c r="F137" s="180"/>
    </row>
    <row r="138" spans="2:6" x14ac:dyDescent="0.2">
      <c r="B138" s="184" t="s">
        <v>1544</v>
      </c>
      <c r="C138" s="84"/>
      <c r="D138" s="84"/>
      <c r="E138" s="84"/>
      <c r="F138" s="180"/>
    </row>
    <row r="139" spans="2:6" x14ac:dyDescent="0.2">
      <c r="B139" s="184"/>
      <c r="C139" s="84"/>
      <c r="D139" s="84"/>
      <c r="E139" s="84"/>
      <c r="F139" s="180"/>
    </row>
    <row r="140" spans="2:6" x14ac:dyDescent="0.2">
      <c r="B140" s="184" t="s">
        <v>1757</v>
      </c>
      <c r="C140" s="84"/>
      <c r="D140" s="84"/>
      <c r="E140" s="84"/>
      <c r="F140" s="180"/>
    </row>
    <row r="141" spans="2:6" x14ac:dyDescent="0.2">
      <c r="B141" s="184"/>
      <c r="C141" s="84"/>
      <c r="D141" s="84"/>
      <c r="E141" s="84"/>
      <c r="F141" s="180"/>
    </row>
    <row r="142" spans="2:6" x14ac:dyDescent="0.2">
      <c r="B142" s="184" t="s">
        <v>1545</v>
      </c>
      <c r="C142" s="84"/>
      <c r="F142" s="180"/>
    </row>
    <row r="143" spans="2:6" x14ac:dyDescent="0.2">
      <c r="B143" s="72" t="s">
        <v>1546</v>
      </c>
      <c r="C143" s="72">
        <v>19.580000000000002</v>
      </c>
      <c r="F143" s="190"/>
    </row>
    <row r="144" spans="2:6" x14ac:dyDescent="0.2">
      <c r="B144" s="72" t="s">
        <v>1547</v>
      </c>
      <c r="C144" s="72">
        <v>0</v>
      </c>
      <c r="F144" s="114"/>
    </row>
    <row r="145" spans="2:10" x14ac:dyDescent="0.2">
      <c r="B145" s="72" t="s">
        <v>1548</v>
      </c>
      <c r="C145" s="72">
        <v>76.23</v>
      </c>
      <c r="F145" s="191"/>
    </row>
    <row r="146" spans="2:10" x14ac:dyDescent="0.2">
      <c r="B146" s="72" t="s">
        <v>1549</v>
      </c>
      <c r="C146" s="72">
        <v>2.1800000000000002</v>
      </c>
      <c r="F146" s="191"/>
    </row>
    <row r="147" spans="2:10" x14ac:dyDescent="0.2">
      <c r="B147" s="72" t="s">
        <v>1550</v>
      </c>
      <c r="C147" s="80">
        <v>2.0099999999999909</v>
      </c>
      <c r="F147" s="191"/>
    </row>
    <row r="148" spans="2:10" x14ac:dyDescent="0.2">
      <c r="B148" s="184"/>
      <c r="C148" s="84"/>
      <c r="F148" s="180"/>
    </row>
    <row r="149" spans="2:10" x14ac:dyDescent="0.2">
      <c r="B149" s="72" t="s">
        <v>1551</v>
      </c>
      <c r="C149" s="72"/>
      <c r="F149" s="180"/>
    </row>
    <row r="150" spans="2:10" x14ac:dyDescent="0.2">
      <c r="B150" s="72" t="s">
        <v>1552</v>
      </c>
      <c r="C150" s="80">
        <v>19.580000000000002</v>
      </c>
      <c r="F150" s="191"/>
    </row>
    <row r="151" spans="2:10" x14ac:dyDescent="0.2">
      <c r="B151" s="72" t="s">
        <v>1553</v>
      </c>
      <c r="C151" s="80">
        <v>2.1800000000000002</v>
      </c>
      <c r="F151" s="191"/>
    </row>
    <row r="152" spans="2:10" x14ac:dyDescent="0.2">
      <c r="B152" s="72" t="s">
        <v>1554</v>
      </c>
      <c r="C152" s="80">
        <v>76.23</v>
      </c>
      <c r="F152" s="191"/>
    </row>
    <row r="153" spans="2:10" x14ac:dyDescent="0.2">
      <c r="B153" s="72" t="s">
        <v>1555</v>
      </c>
      <c r="C153" s="80">
        <v>2.0099999999999909</v>
      </c>
      <c r="F153" s="191"/>
    </row>
    <row r="154" spans="2:10" x14ac:dyDescent="0.2">
      <c r="B154" s="184"/>
      <c r="C154" s="173"/>
      <c r="D154" s="173"/>
      <c r="E154" s="173"/>
      <c r="F154" s="102"/>
    </row>
    <row r="155" spans="2:10" x14ac:dyDescent="0.2">
      <c r="B155" s="192" t="s">
        <v>1556</v>
      </c>
      <c r="C155" s="193"/>
      <c r="D155" s="193"/>
      <c r="E155" s="193"/>
      <c r="F155" s="194"/>
    </row>
    <row r="157" spans="2:10" x14ac:dyDescent="0.2">
      <c r="B157" s="365" t="s">
        <v>1650</v>
      </c>
      <c r="C157" s="365"/>
      <c r="D157" s="365"/>
      <c r="E157" s="365"/>
      <c r="F157" s="365"/>
      <c r="G157" s="365"/>
      <c r="H157" s="365"/>
      <c r="I157" s="365"/>
      <c r="J157" s="280"/>
    </row>
    <row r="158" spans="2:10" x14ac:dyDescent="0.2">
      <c r="B158" s="363" t="s">
        <v>1611</v>
      </c>
      <c r="C158" s="364" t="s">
        <v>1612</v>
      </c>
      <c r="D158" s="364"/>
      <c r="E158" s="293" t="s">
        <v>1613</v>
      </c>
      <c r="F158" s="293" t="s">
        <v>1614</v>
      </c>
      <c r="G158" s="364" t="s">
        <v>1615</v>
      </c>
      <c r="H158" s="364"/>
      <c r="I158" s="364"/>
      <c r="J158" s="364"/>
    </row>
    <row r="159" spans="2:10" ht="24" x14ac:dyDescent="0.2">
      <c r="B159" s="363"/>
      <c r="C159" s="287" t="s">
        <v>1651</v>
      </c>
      <c r="D159" s="287" t="s">
        <v>1652</v>
      </c>
      <c r="E159" s="287" t="s">
        <v>1653</v>
      </c>
      <c r="F159" s="287" t="s">
        <v>1654</v>
      </c>
      <c r="G159" s="287" t="s">
        <v>1651</v>
      </c>
      <c r="H159" s="287" t="s">
        <v>1652</v>
      </c>
      <c r="I159" s="287" t="s">
        <v>1653</v>
      </c>
      <c r="J159" s="287" t="s">
        <v>1654</v>
      </c>
    </row>
    <row r="160" spans="2:10" x14ac:dyDescent="0.2">
      <c r="B160" s="326" t="s">
        <v>1655</v>
      </c>
      <c r="C160" s="295">
        <v>5.4075097833344188E-2</v>
      </c>
      <c r="D160" s="295">
        <v>5.5137577896526846E-2</v>
      </c>
      <c r="E160" s="295">
        <v>5.861830067357543E-2</v>
      </c>
      <c r="F160" s="295">
        <v>5.9001714329690813E-2</v>
      </c>
      <c r="G160" s="296">
        <v>15288.010999999999</v>
      </c>
      <c r="H160" s="296">
        <v>15412.661999999998</v>
      </c>
      <c r="I160" s="296">
        <v>15827.281323307951</v>
      </c>
      <c r="J160" s="296">
        <v>15873.544944838806</v>
      </c>
    </row>
    <row r="161" spans="2:10" x14ac:dyDescent="0.2">
      <c r="B161" s="327" t="s">
        <v>1656</v>
      </c>
      <c r="C161" s="295">
        <v>6.2760750974782009E-2</v>
      </c>
      <c r="D161" s="295">
        <v>6.3663340731733464E-2</v>
      </c>
      <c r="E161" s="295">
        <v>6.3725919107709653E-2</v>
      </c>
      <c r="F161" s="295">
        <v>1.778289340858917E-2</v>
      </c>
      <c r="G161" s="296">
        <v>10012.036308406123</v>
      </c>
      <c r="H161" s="296">
        <v>10012.209407811566</v>
      </c>
      <c r="I161" s="296">
        <v>10012.221409143944</v>
      </c>
      <c r="J161" s="296">
        <v>10003.410417913976</v>
      </c>
    </row>
    <row r="162" spans="2:10" x14ac:dyDescent="0.2">
      <c r="B162" s="327" t="s">
        <v>1657</v>
      </c>
      <c r="C162" s="295">
        <v>5.8920781270906719E-2</v>
      </c>
      <c r="D162" s="295">
        <v>5.9824927209101597E-2</v>
      </c>
      <c r="E162" s="295">
        <v>5.9071736910295547E-2</v>
      </c>
      <c r="F162" s="295">
        <v>2.6878520109042308E-3</v>
      </c>
      <c r="G162" s="296">
        <v>10024.214019700372</v>
      </c>
      <c r="H162" s="296">
        <v>10024.585586524288</v>
      </c>
      <c r="I162" s="296">
        <v>10024.276056264505</v>
      </c>
      <c r="J162" s="296">
        <v>10001.10459671681</v>
      </c>
    </row>
    <row r="163" spans="2:10" x14ac:dyDescent="0.2">
      <c r="B163" s="327" t="s">
        <v>1658</v>
      </c>
      <c r="C163" s="295">
        <v>5.7483583091201197E-2</v>
      </c>
      <c r="D163" s="295">
        <v>5.8390356842971253E-2</v>
      </c>
      <c r="E163" s="295">
        <v>5.5408151430346414E-2</v>
      </c>
      <c r="F163" s="295">
        <v>1.6168581265141563E-2</v>
      </c>
      <c r="G163" s="296">
        <v>10048.821673310335</v>
      </c>
      <c r="H163" s="296">
        <v>10049.591809921427</v>
      </c>
      <c r="I163" s="296">
        <v>10047.058977927143</v>
      </c>
      <c r="J163" s="296">
        <v>10013.732219704641</v>
      </c>
    </row>
    <row r="164" spans="2:10" x14ac:dyDescent="0.2">
      <c r="B164" s="327" t="s">
        <v>1659</v>
      </c>
      <c r="C164" s="295">
        <v>6.5273840134801739E-2</v>
      </c>
      <c r="D164" s="295">
        <v>6.6227862939822343E-2</v>
      </c>
      <c r="E164" s="295">
        <v>6.2419396103331963E-2</v>
      </c>
      <c r="F164" s="295">
        <v>2.6601820903472347E-2</v>
      </c>
      <c r="G164" s="296">
        <v>10164.525843627445</v>
      </c>
      <c r="H164" s="296">
        <v>10166.93050384832</v>
      </c>
      <c r="I164" s="296">
        <v>10157.33108058922</v>
      </c>
      <c r="J164" s="296">
        <v>10067.051165016972</v>
      </c>
    </row>
    <row r="165" spans="2:10" x14ac:dyDescent="0.2">
      <c r="B165" s="327" t="s">
        <v>1660</v>
      </c>
      <c r="C165" s="295">
        <v>6.2449343357628688E-2</v>
      </c>
      <c r="D165" s="295">
        <v>6.3448668868756275E-2</v>
      </c>
      <c r="E165" s="295">
        <v>6.0801010189831202E-2</v>
      </c>
      <c r="F165" s="295">
        <v>3.3364065784377686E-2</v>
      </c>
      <c r="G165" s="296">
        <v>10311.39124633119</v>
      </c>
      <c r="H165" s="296">
        <v>10316.374184496264</v>
      </c>
      <c r="I165" s="296">
        <v>10303.17216039861</v>
      </c>
      <c r="J165" s="296">
        <v>10166.363286924841</v>
      </c>
    </row>
    <row r="166" spans="2:10" x14ac:dyDescent="0.2">
      <c r="B166" s="327" t="s">
        <v>1661</v>
      </c>
      <c r="C166" s="295">
        <v>6.0467702823146174E-2</v>
      </c>
      <c r="D166" s="295">
        <v>6.1511435896333788E-2</v>
      </c>
      <c r="E166" s="295">
        <v>6.0224166602978801E-2</v>
      </c>
      <c r="F166" s="295">
        <v>3.9750914375027868E-2</v>
      </c>
      <c r="G166" s="296">
        <v>10604.677028231461</v>
      </c>
      <c r="H166" s="296">
        <v>10615.114358963338</v>
      </c>
      <c r="I166" s="296">
        <v>10602.241666029788</v>
      </c>
      <c r="J166" s="296">
        <v>10397.509143750278</v>
      </c>
    </row>
    <row r="167" spans="2:10" x14ac:dyDescent="0.2">
      <c r="B167" s="327" t="s">
        <v>1662</v>
      </c>
      <c r="C167" s="295">
        <v>6.5804171795906585E-2</v>
      </c>
      <c r="D167" s="295">
        <v>6.6861394731191126E-2</v>
      </c>
      <c r="E167" s="295">
        <v>6.8159987993958726E-2</v>
      </c>
      <c r="F167" s="295">
        <v>6.337744228057729E-2</v>
      </c>
      <c r="G167" s="296">
        <v>12108.994335595846</v>
      </c>
      <c r="H167" s="296">
        <v>12145.097580942629</v>
      </c>
      <c r="I167" s="296">
        <v>12189.541575685076</v>
      </c>
      <c r="J167" s="296">
        <v>12026.394506777966</v>
      </c>
    </row>
    <row r="168" spans="2:10" x14ac:dyDescent="0.2">
      <c r="B168" s="327" t="s">
        <v>1663</v>
      </c>
      <c r="C168" s="295">
        <v>5.7578151484424245E-2</v>
      </c>
      <c r="D168" s="295">
        <v>5.8625986927471674E-2</v>
      </c>
      <c r="E168" s="295">
        <v>6.0839691869928325E-2</v>
      </c>
      <c r="F168" s="295">
        <v>5.5998385716516719E-2</v>
      </c>
      <c r="G168" s="296">
        <v>13232.105662892271</v>
      </c>
      <c r="H168" s="296">
        <v>13297.822803682198</v>
      </c>
      <c r="I168" s="296">
        <v>13437.518553859203</v>
      </c>
      <c r="J168" s="296">
        <v>13133.518867882132</v>
      </c>
    </row>
    <row r="169" spans="2:10" x14ac:dyDescent="0.2">
      <c r="B169" s="328"/>
      <c r="C169" s="280"/>
      <c r="D169" s="316"/>
      <c r="E169" s="280"/>
      <c r="F169" s="280"/>
      <c r="G169" s="280"/>
      <c r="H169" s="280"/>
      <c r="I169" s="280"/>
      <c r="J169" s="280"/>
    </row>
    <row r="170" spans="2:10" x14ac:dyDescent="0.2">
      <c r="B170" s="293" t="s">
        <v>1641</v>
      </c>
      <c r="C170" s="301"/>
      <c r="D170" s="280"/>
      <c r="E170" s="280"/>
      <c r="F170" s="280"/>
      <c r="G170" s="280"/>
      <c r="H170" s="280"/>
      <c r="I170" s="280"/>
      <c r="J170" s="280"/>
    </row>
    <row r="171" spans="2:10" x14ac:dyDescent="0.2">
      <c r="B171" s="75" t="s">
        <v>1664</v>
      </c>
      <c r="C171" s="320">
        <v>39.892222826681945</v>
      </c>
      <c r="D171" s="329"/>
      <c r="E171" s="329"/>
      <c r="F171" s="280"/>
      <c r="G171" s="280"/>
      <c r="H171" s="280"/>
      <c r="I171" s="280"/>
      <c r="J171" s="280"/>
    </row>
    <row r="172" spans="2:10" x14ac:dyDescent="0.2">
      <c r="B172" s="75" t="s">
        <v>1665</v>
      </c>
      <c r="C172" s="311">
        <v>9.9850453519816779E-2</v>
      </c>
      <c r="D172" s="329"/>
      <c r="E172" s="329"/>
      <c r="F172" s="280"/>
      <c r="G172" s="280"/>
      <c r="H172" s="280"/>
      <c r="I172" s="280"/>
      <c r="J172" s="280"/>
    </row>
    <row r="173" spans="2:10" x14ac:dyDescent="0.2">
      <c r="B173" s="75" t="s">
        <v>1642</v>
      </c>
      <c r="C173" s="311">
        <v>0.10656901362772458</v>
      </c>
      <c r="D173" s="280"/>
      <c r="E173" s="280"/>
      <c r="F173" s="280"/>
      <c r="G173" s="280"/>
      <c r="H173" s="280"/>
      <c r="I173" s="280"/>
      <c r="J173" s="280"/>
    </row>
    <row r="174" spans="2:10" x14ac:dyDescent="0.2">
      <c r="B174" s="75" t="s">
        <v>1666</v>
      </c>
      <c r="C174" s="315">
        <v>6.41454028858673E-2</v>
      </c>
      <c r="D174" s="280"/>
      <c r="E174" s="280"/>
      <c r="F174" s="280"/>
      <c r="G174" s="280"/>
      <c r="H174" s="280"/>
      <c r="I174" s="280"/>
      <c r="J174" s="280"/>
    </row>
    <row r="176" spans="2:10" x14ac:dyDescent="0.2">
      <c r="B176" s="113" t="s">
        <v>1667</v>
      </c>
      <c r="C176" s="279"/>
      <c r="D176" s="113"/>
      <c r="E176" s="113"/>
    </row>
    <row r="177" spans="2:5" x14ac:dyDescent="0.2">
      <c r="B177" s="280" t="s">
        <v>1668</v>
      </c>
      <c r="C177" s="279"/>
      <c r="D177" s="280"/>
      <c r="E177" s="280"/>
    </row>
    <row r="178" spans="2:5" x14ac:dyDescent="0.2">
      <c r="B178" s="280" t="s">
        <v>1669</v>
      </c>
      <c r="C178" s="279"/>
      <c r="D178" s="280"/>
      <c r="E178" s="280"/>
    </row>
    <row r="180" spans="2:5" x14ac:dyDescent="0.2">
      <c r="B180" s="369" t="s">
        <v>1670</v>
      </c>
      <c r="C180" s="369"/>
      <c r="D180" s="369"/>
      <c r="E180" s="369"/>
    </row>
    <row r="181" spans="2:5" x14ac:dyDescent="0.2">
      <c r="B181" s="370" t="s">
        <v>1671</v>
      </c>
      <c r="C181" s="371" t="s">
        <v>1672</v>
      </c>
      <c r="D181" s="371" t="s">
        <v>1673</v>
      </c>
      <c r="E181" s="371" t="s">
        <v>1674</v>
      </c>
    </row>
    <row r="182" spans="2:5" x14ac:dyDescent="0.2">
      <c r="B182" s="370"/>
      <c r="C182" s="371"/>
      <c r="D182" s="371"/>
      <c r="E182" s="371"/>
    </row>
    <row r="183" spans="2:5" x14ac:dyDescent="0.2">
      <c r="B183" s="282" t="s">
        <v>1675</v>
      </c>
      <c r="C183" s="371"/>
      <c r="D183" s="371"/>
      <c r="E183" s="371"/>
    </row>
    <row r="184" spans="2:5" x14ac:dyDescent="0.2">
      <c r="B184" s="282" t="s">
        <v>1676</v>
      </c>
      <c r="C184" s="283" t="s">
        <v>1677</v>
      </c>
      <c r="D184" s="281"/>
      <c r="E184" s="281" t="s">
        <v>218</v>
      </c>
    </row>
    <row r="185" spans="2:5" x14ac:dyDescent="0.2">
      <c r="B185" s="282" t="s">
        <v>1678</v>
      </c>
      <c r="C185" s="281" t="s">
        <v>218</v>
      </c>
      <c r="D185" s="281" t="s">
        <v>218</v>
      </c>
      <c r="E185" s="281" t="s">
        <v>218</v>
      </c>
    </row>
    <row r="186" spans="2:5" x14ac:dyDescent="0.2">
      <c r="B186" s="282" t="s">
        <v>1679</v>
      </c>
      <c r="C186" s="281" t="s">
        <v>218</v>
      </c>
      <c r="D186" s="281" t="s">
        <v>218</v>
      </c>
      <c r="E186" s="281" t="s">
        <v>218</v>
      </c>
    </row>
    <row r="187" spans="2:5" x14ac:dyDescent="0.2">
      <c r="B187" s="371" t="s">
        <v>1680</v>
      </c>
      <c r="C187" s="371"/>
      <c r="D187" s="371"/>
      <c r="E187" s="371"/>
    </row>
    <row r="189" spans="2:5" x14ac:dyDescent="0.2">
      <c r="B189" s="216" t="s">
        <v>1643</v>
      </c>
    </row>
    <row r="190" spans="2:5" x14ac:dyDescent="0.2">
      <c r="B190" s="51" t="s">
        <v>1681</v>
      </c>
    </row>
    <row r="191" spans="2:5" x14ac:dyDescent="0.2">
      <c r="B191" s="51" t="s">
        <v>1682</v>
      </c>
    </row>
    <row r="192" spans="2:5" x14ac:dyDescent="0.2">
      <c r="B192" s="51" t="s">
        <v>1646</v>
      </c>
    </row>
    <row r="194" spans="2:5" x14ac:dyDescent="0.2">
      <c r="C194" s="368" t="s">
        <v>1648</v>
      </c>
      <c r="D194" s="368"/>
      <c r="E194" s="216"/>
    </row>
    <row r="195" spans="2:5" x14ac:dyDescent="0.2">
      <c r="B195" s="284" t="s">
        <v>1647</v>
      </c>
      <c r="C195" s="368" t="s">
        <v>1683</v>
      </c>
      <c r="D195" s="368"/>
      <c r="E195" s="216"/>
    </row>
  </sheetData>
  <mergeCells count="14">
    <mergeCell ref="C194:D194"/>
    <mergeCell ref="C195:D195"/>
    <mergeCell ref="B180:E180"/>
    <mergeCell ref="B181:B182"/>
    <mergeCell ref="C181:C183"/>
    <mergeCell ref="D181:D183"/>
    <mergeCell ref="E181:E183"/>
    <mergeCell ref="B187:E187"/>
    <mergeCell ref="B83:B84"/>
    <mergeCell ref="C83:C84"/>
    <mergeCell ref="B157:I157"/>
    <mergeCell ref="B158:B159"/>
    <mergeCell ref="C158:D158"/>
    <mergeCell ref="G158:J158"/>
  </mergeCells>
  <pageMargins left="0" right="0" top="0" bottom="0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L160"/>
  <sheetViews>
    <sheetView workbookViewId="0"/>
  </sheetViews>
  <sheetFormatPr defaultRowHeight="12" x14ac:dyDescent="0.2"/>
  <cols>
    <col min="1" max="1" width="3.28515625" style="51" customWidth="1"/>
    <col min="2" max="2" width="47.85546875" style="51" customWidth="1"/>
    <col min="3" max="3" width="21.140625" style="51" customWidth="1"/>
    <col min="4" max="4" width="33.28515625" style="51" customWidth="1"/>
    <col min="5" max="5" width="16.7109375" style="51" customWidth="1"/>
    <col min="6" max="6" width="25" style="51" customWidth="1"/>
    <col min="7" max="7" width="16.85546875" style="51" customWidth="1"/>
    <col min="8" max="8" width="8.85546875" style="51" customWidth="1"/>
    <col min="9" max="9" width="9.28515625" style="51" customWidth="1"/>
    <col min="10" max="10" width="10.85546875" style="51" customWidth="1"/>
    <col min="11" max="16384" width="9.140625" style="51"/>
  </cols>
  <sheetData>
    <row r="1" spans="1:10" ht="15.95" customHeight="1" x14ac:dyDescent="0.2">
      <c r="A1" s="50"/>
      <c r="B1" s="46" t="s">
        <v>1235</v>
      </c>
      <c r="C1" s="50"/>
      <c r="D1" s="50"/>
      <c r="E1" s="50"/>
      <c r="F1" s="50"/>
      <c r="G1" s="50"/>
      <c r="H1" s="50"/>
      <c r="I1" s="50"/>
      <c r="J1" s="50"/>
    </row>
    <row r="2" spans="1:10" ht="12.95" customHeight="1" x14ac:dyDescent="0.2">
      <c r="A2" s="50"/>
      <c r="B2" s="2"/>
      <c r="C2" s="50"/>
      <c r="D2" s="50"/>
      <c r="E2" s="50"/>
      <c r="F2" s="50"/>
      <c r="G2" s="50"/>
      <c r="H2" s="50"/>
      <c r="I2" s="50"/>
      <c r="J2" s="50"/>
    </row>
    <row r="3" spans="1:10" ht="12.95" customHeight="1" x14ac:dyDescent="0.2">
      <c r="A3" s="3" t="s">
        <v>0</v>
      </c>
      <c r="B3" s="52" t="s">
        <v>1</v>
      </c>
      <c r="C3" s="50"/>
      <c r="D3" s="50"/>
      <c r="E3" s="50"/>
      <c r="F3" s="50"/>
      <c r="G3" s="50"/>
      <c r="H3" s="50"/>
      <c r="I3" s="50"/>
      <c r="J3" s="50"/>
    </row>
    <row r="4" spans="1:10" ht="27.95" customHeight="1" x14ac:dyDescent="0.2">
      <c r="A4" s="50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53" t="s">
        <v>10</v>
      </c>
    </row>
    <row r="5" spans="1:10" ht="12.95" customHeight="1" x14ac:dyDescent="0.2">
      <c r="A5" s="50"/>
      <c r="B5" s="8" t="s">
        <v>11</v>
      </c>
      <c r="C5" s="9"/>
      <c r="D5" s="9"/>
      <c r="E5" s="9"/>
      <c r="F5" s="9"/>
      <c r="G5" s="9"/>
      <c r="H5" s="15"/>
      <c r="I5" s="16"/>
      <c r="J5" s="50"/>
    </row>
    <row r="6" spans="1:10" ht="12.95" customHeight="1" x14ac:dyDescent="0.2">
      <c r="A6" s="50"/>
      <c r="B6" s="8" t="s">
        <v>12</v>
      </c>
      <c r="C6" s="9"/>
      <c r="D6" s="9"/>
      <c r="E6" s="9"/>
      <c r="F6" s="54"/>
      <c r="G6" s="15"/>
      <c r="H6" s="15"/>
      <c r="I6" s="16"/>
      <c r="J6" s="50"/>
    </row>
    <row r="7" spans="1:10" ht="12.95" customHeight="1" x14ac:dyDescent="0.2">
      <c r="A7" s="10" t="s">
        <v>13</v>
      </c>
      <c r="B7" s="11" t="s">
        <v>14</v>
      </c>
      <c r="C7" s="9" t="s">
        <v>15</v>
      </c>
      <c r="D7" s="9" t="s">
        <v>16</v>
      </c>
      <c r="E7" s="12">
        <v>5771785</v>
      </c>
      <c r="F7" s="13">
        <v>42973.83</v>
      </c>
      <c r="G7" s="14">
        <v>7.7600000000000002E-2</v>
      </c>
      <c r="H7" s="15"/>
      <c r="I7" s="16"/>
      <c r="J7" s="50"/>
    </row>
    <row r="8" spans="1:10" ht="12.95" customHeight="1" x14ac:dyDescent="0.2">
      <c r="A8" s="10" t="s">
        <v>17</v>
      </c>
      <c r="B8" s="11" t="s">
        <v>18</v>
      </c>
      <c r="C8" s="9" t="s">
        <v>19</v>
      </c>
      <c r="D8" s="9" t="s">
        <v>20</v>
      </c>
      <c r="E8" s="12">
        <v>13647455</v>
      </c>
      <c r="F8" s="13">
        <v>39652.68</v>
      </c>
      <c r="G8" s="14">
        <v>7.1599999999999997E-2</v>
      </c>
      <c r="H8" s="15"/>
      <c r="I8" s="16"/>
      <c r="J8" s="50"/>
    </row>
    <row r="9" spans="1:10" ht="12.95" customHeight="1" x14ac:dyDescent="0.2">
      <c r="A9" s="10" t="s">
        <v>25</v>
      </c>
      <c r="B9" s="11" t="s">
        <v>26</v>
      </c>
      <c r="C9" s="9" t="s">
        <v>27</v>
      </c>
      <c r="D9" s="9" t="s">
        <v>28</v>
      </c>
      <c r="E9" s="12">
        <v>8209670</v>
      </c>
      <c r="F9" s="13">
        <v>37592.080000000002</v>
      </c>
      <c r="G9" s="14">
        <v>6.7900000000000002E-2</v>
      </c>
      <c r="H9" s="15"/>
      <c r="I9" s="16"/>
      <c r="J9" s="50"/>
    </row>
    <row r="10" spans="1:10" ht="12.95" customHeight="1" x14ac:dyDescent="0.2">
      <c r="A10" s="10" t="s">
        <v>32</v>
      </c>
      <c r="B10" s="11" t="s">
        <v>33</v>
      </c>
      <c r="C10" s="9" t="s">
        <v>34</v>
      </c>
      <c r="D10" s="9" t="s">
        <v>35</v>
      </c>
      <c r="E10" s="12">
        <v>352751</v>
      </c>
      <c r="F10" s="13">
        <v>36548.53</v>
      </c>
      <c r="G10" s="14">
        <v>6.6000000000000003E-2</v>
      </c>
      <c r="H10" s="15"/>
      <c r="I10" s="16"/>
      <c r="J10" s="50"/>
    </row>
    <row r="11" spans="1:10" ht="12.95" customHeight="1" x14ac:dyDescent="0.2">
      <c r="A11" s="10" t="s">
        <v>106</v>
      </c>
      <c r="B11" s="11" t="s">
        <v>107</v>
      </c>
      <c r="C11" s="9" t="s">
        <v>108</v>
      </c>
      <c r="D11" s="9" t="s">
        <v>35</v>
      </c>
      <c r="E11" s="12">
        <v>236313</v>
      </c>
      <c r="F11" s="13">
        <v>30172.44</v>
      </c>
      <c r="G11" s="14">
        <v>5.45E-2</v>
      </c>
      <c r="H11" s="15"/>
      <c r="I11" s="16"/>
      <c r="J11" s="50"/>
    </row>
    <row r="12" spans="1:10" ht="12.95" customHeight="1" x14ac:dyDescent="0.2">
      <c r="A12" s="10" t="s">
        <v>21</v>
      </c>
      <c r="B12" s="11" t="s">
        <v>22</v>
      </c>
      <c r="C12" s="9" t="s">
        <v>23</v>
      </c>
      <c r="D12" s="9" t="s">
        <v>24</v>
      </c>
      <c r="E12" s="12">
        <v>10322837</v>
      </c>
      <c r="F12" s="13">
        <v>29616.22</v>
      </c>
      <c r="G12" s="14">
        <v>5.3499999999999999E-2</v>
      </c>
      <c r="H12" s="15"/>
      <c r="I12" s="16"/>
      <c r="J12" s="50"/>
    </row>
    <row r="13" spans="1:10" ht="12.95" customHeight="1" x14ac:dyDescent="0.2">
      <c r="A13" s="10" t="s">
        <v>29</v>
      </c>
      <c r="B13" s="11" t="s">
        <v>30</v>
      </c>
      <c r="C13" s="9" t="s">
        <v>31</v>
      </c>
      <c r="D13" s="9" t="s">
        <v>16</v>
      </c>
      <c r="E13" s="12">
        <v>2035120</v>
      </c>
      <c r="F13" s="13">
        <v>25569.25</v>
      </c>
      <c r="G13" s="14">
        <v>4.6199999999999998E-2</v>
      </c>
      <c r="H13" s="15"/>
      <c r="I13" s="16"/>
      <c r="J13" s="50"/>
    </row>
    <row r="14" spans="1:10" ht="12.95" customHeight="1" x14ac:dyDescent="0.2">
      <c r="A14" s="10" t="s">
        <v>36</v>
      </c>
      <c r="B14" s="11" t="s">
        <v>37</v>
      </c>
      <c r="C14" s="9" t="s">
        <v>38</v>
      </c>
      <c r="D14" s="9" t="s">
        <v>16</v>
      </c>
      <c r="E14" s="12">
        <v>6089925</v>
      </c>
      <c r="F14" s="13">
        <v>23397.49</v>
      </c>
      <c r="G14" s="14">
        <v>4.2200000000000001E-2</v>
      </c>
      <c r="H14" s="15"/>
      <c r="I14" s="16"/>
      <c r="J14" s="50"/>
    </row>
    <row r="15" spans="1:10" ht="12.95" customHeight="1" x14ac:dyDescent="0.2">
      <c r="A15" s="10" t="s">
        <v>39</v>
      </c>
      <c r="B15" s="11" t="s">
        <v>40</v>
      </c>
      <c r="C15" s="9" t="s">
        <v>41</v>
      </c>
      <c r="D15" s="9" t="s">
        <v>42</v>
      </c>
      <c r="E15" s="12">
        <v>1915041</v>
      </c>
      <c r="F15" s="13">
        <v>22670.26</v>
      </c>
      <c r="G15" s="14">
        <v>4.0899999999999999E-2</v>
      </c>
      <c r="H15" s="15"/>
      <c r="I15" s="16"/>
      <c r="J15" s="50"/>
    </row>
    <row r="16" spans="1:10" ht="12.95" customHeight="1" x14ac:dyDescent="0.2">
      <c r="A16" s="10" t="s">
        <v>53</v>
      </c>
      <c r="B16" s="11" t="s">
        <v>54</v>
      </c>
      <c r="C16" s="9" t="s">
        <v>55</v>
      </c>
      <c r="D16" s="9" t="s">
        <v>46</v>
      </c>
      <c r="E16" s="12">
        <v>159145</v>
      </c>
      <c r="F16" s="13">
        <v>20890.96</v>
      </c>
      <c r="G16" s="14">
        <v>3.7699999999999997E-2</v>
      </c>
      <c r="H16" s="15"/>
      <c r="I16" s="16"/>
      <c r="J16" s="50"/>
    </row>
    <row r="17" spans="1:10" ht="12.95" customHeight="1" x14ac:dyDescent="0.2">
      <c r="A17" s="10" t="s">
        <v>50</v>
      </c>
      <c r="B17" s="11" t="s">
        <v>51</v>
      </c>
      <c r="C17" s="9" t="s">
        <v>52</v>
      </c>
      <c r="D17" s="9" t="s">
        <v>16</v>
      </c>
      <c r="E17" s="12">
        <v>1598937</v>
      </c>
      <c r="F17" s="13">
        <v>20571.919999999998</v>
      </c>
      <c r="G17" s="14">
        <v>3.7100000000000001E-2</v>
      </c>
      <c r="H17" s="15"/>
      <c r="I17" s="16"/>
      <c r="J17" s="50"/>
    </row>
    <row r="18" spans="1:10" ht="12.95" customHeight="1" x14ac:dyDescent="0.2">
      <c r="A18" s="10" t="s">
        <v>47</v>
      </c>
      <c r="B18" s="11" t="s">
        <v>48</v>
      </c>
      <c r="C18" s="9" t="s">
        <v>49</v>
      </c>
      <c r="D18" s="9" t="s">
        <v>42</v>
      </c>
      <c r="E18" s="12">
        <v>1701022</v>
      </c>
      <c r="F18" s="13">
        <v>19747.16</v>
      </c>
      <c r="G18" s="14">
        <v>3.56E-2</v>
      </c>
      <c r="H18" s="15"/>
      <c r="I18" s="16"/>
      <c r="J18" s="50"/>
    </row>
    <row r="19" spans="1:10" ht="12.95" customHeight="1" x14ac:dyDescent="0.2">
      <c r="A19" s="10" t="s">
        <v>43</v>
      </c>
      <c r="B19" s="11" t="s">
        <v>44</v>
      </c>
      <c r="C19" s="9" t="s">
        <v>45</v>
      </c>
      <c r="D19" s="9" t="s">
        <v>46</v>
      </c>
      <c r="E19" s="12">
        <v>641849</v>
      </c>
      <c r="F19" s="13">
        <v>19548.150000000001</v>
      </c>
      <c r="G19" s="14">
        <v>3.5299999999999998E-2</v>
      </c>
      <c r="H19" s="15"/>
      <c r="I19" s="16"/>
      <c r="J19" s="50"/>
    </row>
    <row r="20" spans="1:10" ht="12.95" customHeight="1" x14ac:dyDescent="0.2">
      <c r="A20" s="10" t="s">
        <v>56</v>
      </c>
      <c r="B20" s="11" t="s">
        <v>57</v>
      </c>
      <c r="C20" s="9" t="s">
        <v>58</v>
      </c>
      <c r="D20" s="9" t="s">
        <v>59</v>
      </c>
      <c r="E20" s="12">
        <v>1048262</v>
      </c>
      <c r="F20" s="13">
        <v>19172.71</v>
      </c>
      <c r="G20" s="14">
        <v>3.4599999999999999E-2</v>
      </c>
      <c r="H20" s="15"/>
      <c r="I20" s="16"/>
      <c r="J20" s="50"/>
    </row>
    <row r="21" spans="1:10" ht="12.95" customHeight="1" x14ac:dyDescent="0.2">
      <c r="A21" s="10" t="s">
        <v>99</v>
      </c>
      <c r="B21" s="11" t="s">
        <v>100</v>
      </c>
      <c r="C21" s="9" t="s">
        <v>101</v>
      </c>
      <c r="D21" s="9" t="s">
        <v>102</v>
      </c>
      <c r="E21" s="12">
        <v>6167029</v>
      </c>
      <c r="F21" s="13">
        <v>18778.599999999999</v>
      </c>
      <c r="G21" s="14">
        <v>3.39E-2</v>
      </c>
      <c r="H21" s="15"/>
      <c r="I21" s="16"/>
      <c r="J21" s="50"/>
    </row>
    <row r="22" spans="1:10" ht="12.95" customHeight="1" x14ac:dyDescent="0.2">
      <c r="A22" s="10" t="s">
        <v>476</v>
      </c>
      <c r="B22" s="11" t="s">
        <v>477</v>
      </c>
      <c r="C22" s="9" t="s">
        <v>478</v>
      </c>
      <c r="D22" s="9" t="s">
        <v>479</v>
      </c>
      <c r="E22" s="12">
        <v>1401976</v>
      </c>
      <c r="F22" s="13">
        <v>14774.02</v>
      </c>
      <c r="G22" s="14">
        <v>2.6700000000000002E-2</v>
      </c>
      <c r="H22" s="15"/>
      <c r="I22" s="16"/>
      <c r="J22" s="50"/>
    </row>
    <row r="23" spans="1:10" ht="12.95" customHeight="1" x14ac:dyDescent="0.2">
      <c r="A23" s="10" t="s">
        <v>60</v>
      </c>
      <c r="B23" s="11" t="s">
        <v>61</v>
      </c>
      <c r="C23" s="9" t="s">
        <v>62</v>
      </c>
      <c r="D23" s="9" t="s">
        <v>42</v>
      </c>
      <c r="E23" s="12">
        <v>455117</v>
      </c>
      <c r="F23" s="13">
        <v>10280.64</v>
      </c>
      <c r="G23" s="14">
        <v>1.8599999999999998E-2</v>
      </c>
      <c r="H23" s="15"/>
      <c r="I23" s="16"/>
      <c r="J23" s="50"/>
    </row>
    <row r="24" spans="1:10" ht="12.95" customHeight="1" x14ac:dyDescent="0.2">
      <c r="A24" s="10" t="s">
        <v>480</v>
      </c>
      <c r="B24" s="11" t="s">
        <v>481</v>
      </c>
      <c r="C24" s="9" t="s">
        <v>482</v>
      </c>
      <c r="D24" s="9" t="s">
        <v>42</v>
      </c>
      <c r="E24" s="12">
        <v>4936754</v>
      </c>
      <c r="F24" s="13">
        <v>10083.32</v>
      </c>
      <c r="G24" s="14">
        <v>1.8200000000000001E-2</v>
      </c>
      <c r="H24" s="15"/>
      <c r="I24" s="16"/>
      <c r="J24" s="50"/>
    </row>
    <row r="25" spans="1:10" ht="12.95" customHeight="1" x14ac:dyDescent="0.2">
      <c r="A25" s="10" t="s">
        <v>63</v>
      </c>
      <c r="B25" s="11" t="s">
        <v>64</v>
      </c>
      <c r="C25" s="9" t="s">
        <v>65</v>
      </c>
      <c r="D25" s="9" t="s">
        <v>66</v>
      </c>
      <c r="E25" s="12">
        <v>812824</v>
      </c>
      <c r="F25" s="13">
        <v>8759.7999999999993</v>
      </c>
      <c r="G25" s="14">
        <v>1.5800000000000002E-2</v>
      </c>
      <c r="H25" s="15"/>
      <c r="I25" s="16"/>
      <c r="J25" s="50"/>
    </row>
    <row r="26" spans="1:10" ht="12.95" customHeight="1" x14ac:dyDescent="0.2">
      <c r="A26" s="10" t="s">
        <v>70</v>
      </c>
      <c r="B26" s="11" t="s">
        <v>71</v>
      </c>
      <c r="C26" s="9" t="s">
        <v>72</v>
      </c>
      <c r="D26" s="9" t="s">
        <v>66</v>
      </c>
      <c r="E26" s="12">
        <v>609491</v>
      </c>
      <c r="F26" s="13">
        <v>7944.72</v>
      </c>
      <c r="G26" s="14">
        <v>1.43E-2</v>
      </c>
      <c r="H26" s="15"/>
      <c r="I26" s="16"/>
      <c r="J26" s="50"/>
    </row>
    <row r="27" spans="1:10" ht="12.95" customHeight="1" x14ac:dyDescent="0.2">
      <c r="A27" s="10" t="s">
        <v>67</v>
      </c>
      <c r="B27" s="11" t="s">
        <v>68</v>
      </c>
      <c r="C27" s="9" t="s">
        <v>69</v>
      </c>
      <c r="D27" s="9" t="s">
        <v>66</v>
      </c>
      <c r="E27" s="12">
        <v>549910</v>
      </c>
      <c r="F27" s="13">
        <v>7704.24</v>
      </c>
      <c r="G27" s="14">
        <v>1.3899999999999999E-2</v>
      </c>
      <c r="H27" s="15"/>
      <c r="I27" s="16"/>
      <c r="J27" s="50"/>
    </row>
    <row r="28" spans="1:10" ht="12.95" customHeight="1" x14ac:dyDescent="0.2">
      <c r="A28" s="10" t="s">
        <v>483</v>
      </c>
      <c r="B28" s="11" t="s">
        <v>484</v>
      </c>
      <c r="C28" s="9" t="s">
        <v>485</v>
      </c>
      <c r="D28" s="9" t="s">
        <v>486</v>
      </c>
      <c r="E28" s="12">
        <v>2309159</v>
      </c>
      <c r="F28" s="13">
        <v>5904.52</v>
      </c>
      <c r="G28" s="14">
        <v>1.0699999999999999E-2</v>
      </c>
      <c r="H28" s="15"/>
      <c r="I28" s="16"/>
      <c r="J28" s="50"/>
    </row>
    <row r="29" spans="1:10" ht="12.95" customHeight="1" x14ac:dyDescent="0.2">
      <c r="A29" s="10" t="s">
        <v>77</v>
      </c>
      <c r="B29" s="11" t="s">
        <v>78</v>
      </c>
      <c r="C29" s="9" t="s">
        <v>79</v>
      </c>
      <c r="D29" s="9" t="s">
        <v>80</v>
      </c>
      <c r="E29" s="12">
        <v>1163620</v>
      </c>
      <c r="F29" s="13">
        <v>5900.14</v>
      </c>
      <c r="G29" s="14">
        <v>1.0699999999999999E-2</v>
      </c>
      <c r="H29" s="15"/>
      <c r="I29" s="16"/>
      <c r="J29" s="50"/>
    </row>
    <row r="30" spans="1:10" ht="12.95" customHeight="1" x14ac:dyDescent="0.2">
      <c r="A30" s="10" t="s">
        <v>81</v>
      </c>
      <c r="B30" s="11" t="s">
        <v>82</v>
      </c>
      <c r="C30" s="9" t="s">
        <v>83</v>
      </c>
      <c r="D30" s="9" t="s">
        <v>84</v>
      </c>
      <c r="E30" s="12">
        <v>3951545</v>
      </c>
      <c r="F30" s="13">
        <v>5070.2299999999996</v>
      </c>
      <c r="G30" s="14">
        <v>9.1999999999999998E-3</v>
      </c>
      <c r="H30" s="15"/>
      <c r="I30" s="16"/>
      <c r="J30" s="50"/>
    </row>
    <row r="31" spans="1:10" ht="12.95" customHeight="1" x14ac:dyDescent="0.2">
      <c r="A31" s="10" t="s">
        <v>487</v>
      </c>
      <c r="B31" s="11" t="s">
        <v>488</v>
      </c>
      <c r="C31" s="9" t="s">
        <v>489</v>
      </c>
      <c r="D31" s="9" t="s">
        <v>490</v>
      </c>
      <c r="E31" s="12">
        <v>939929</v>
      </c>
      <c r="F31" s="13">
        <v>4658.29</v>
      </c>
      <c r="G31" s="14">
        <v>8.3999999999999995E-3</v>
      </c>
      <c r="H31" s="15"/>
      <c r="I31" s="16"/>
      <c r="J31" s="50"/>
    </row>
    <row r="32" spans="1:10" ht="12.95" customHeight="1" x14ac:dyDescent="0.2">
      <c r="A32" s="10" t="s">
        <v>491</v>
      </c>
      <c r="B32" s="11" t="s">
        <v>492</v>
      </c>
      <c r="C32" s="9" t="s">
        <v>493</v>
      </c>
      <c r="D32" s="9" t="s">
        <v>494</v>
      </c>
      <c r="E32" s="12">
        <v>1449871</v>
      </c>
      <c r="F32" s="13">
        <v>3801.42</v>
      </c>
      <c r="G32" s="14">
        <v>6.8999999999999999E-3</v>
      </c>
      <c r="H32" s="15"/>
      <c r="I32" s="16"/>
      <c r="J32" s="50"/>
    </row>
    <row r="33" spans="1:10" ht="12.95" customHeight="1" x14ac:dyDescent="0.2">
      <c r="A33" s="10" t="s">
        <v>495</v>
      </c>
      <c r="B33" s="11" t="s">
        <v>496</v>
      </c>
      <c r="C33" s="9" t="s">
        <v>497</v>
      </c>
      <c r="D33" s="9" t="s">
        <v>118</v>
      </c>
      <c r="E33" s="12">
        <v>344089</v>
      </c>
      <c r="F33" s="13">
        <v>2901.7</v>
      </c>
      <c r="G33" s="14">
        <v>5.1999999999999998E-3</v>
      </c>
      <c r="H33" s="15"/>
      <c r="I33" s="16"/>
      <c r="J33" s="50"/>
    </row>
    <row r="34" spans="1:10" ht="12.95" customHeight="1" x14ac:dyDescent="0.2">
      <c r="A34" s="10" t="s">
        <v>73</v>
      </c>
      <c r="B34" s="11" t="s">
        <v>74</v>
      </c>
      <c r="C34" s="9" t="s">
        <v>75</v>
      </c>
      <c r="D34" s="9" t="s">
        <v>76</v>
      </c>
      <c r="E34" s="12">
        <v>1766326</v>
      </c>
      <c r="F34" s="13">
        <v>2834.42</v>
      </c>
      <c r="G34" s="14">
        <v>5.1000000000000004E-3</v>
      </c>
      <c r="H34" s="15"/>
      <c r="I34" s="16"/>
      <c r="J34" s="50"/>
    </row>
    <row r="35" spans="1:10" ht="12.95" customHeight="1" x14ac:dyDescent="0.2">
      <c r="A35" s="10" t="s">
        <v>85</v>
      </c>
      <c r="B35" s="11" t="s">
        <v>86</v>
      </c>
      <c r="C35" s="9" t="s">
        <v>87</v>
      </c>
      <c r="D35" s="9" t="s">
        <v>80</v>
      </c>
      <c r="E35" s="12">
        <v>352567</v>
      </c>
      <c r="F35" s="13">
        <v>2663.29</v>
      </c>
      <c r="G35" s="14">
        <v>4.7999999999999996E-3</v>
      </c>
      <c r="H35" s="15"/>
      <c r="I35" s="16"/>
      <c r="J35" s="50"/>
    </row>
    <row r="36" spans="1:10" ht="12.95" customHeight="1" x14ac:dyDescent="0.2">
      <c r="A36" s="10" t="s">
        <v>88</v>
      </c>
      <c r="B36" s="11" t="s">
        <v>89</v>
      </c>
      <c r="C36" s="9" t="s">
        <v>90</v>
      </c>
      <c r="D36" s="9" t="s">
        <v>91</v>
      </c>
      <c r="E36" s="12">
        <v>104790</v>
      </c>
      <c r="F36" s="13">
        <v>1984.72</v>
      </c>
      <c r="G36" s="14">
        <v>3.5999999999999999E-3</v>
      </c>
      <c r="H36" s="15"/>
      <c r="I36" s="16"/>
      <c r="J36" s="50"/>
    </row>
    <row r="37" spans="1:10" ht="12.95" customHeight="1" x14ac:dyDescent="0.2">
      <c r="A37" s="10" t="s">
        <v>92</v>
      </c>
      <c r="B37" s="11" t="s">
        <v>93</v>
      </c>
      <c r="C37" s="9" t="s">
        <v>94</v>
      </c>
      <c r="D37" s="9" t="s">
        <v>95</v>
      </c>
      <c r="E37" s="12">
        <v>134254</v>
      </c>
      <c r="F37" s="13">
        <v>1904.93</v>
      </c>
      <c r="G37" s="14">
        <v>3.3999999999999998E-3</v>
      </c>
      <c r="H37" s="15"/>
      <c r="I37" s="16"/>
      <c r="J37" s="50"/>
    </row>
    <row r="38" spans="1:10" ht="12.95" customHeight="1" x14ac:dyDescent="0.2">
      <c r="A38" s="10" t="s">
        <v>96</v>
      </c>
      <c r="B38" s="11" t="s">
        <v>97</v>
      </c>
      <c r="C38" s="9" t="s">
        <v>98</v>
      </c>
      <c r="D38" s="9" t="s">
        <v>84</v>
      </c>
      <c r="E38" s="12">
        <v>103262</v>
      </c>
      <c r="F38" s="13">
        <v>1285.2</v>
      </c>
      <c r="G38" s="14">
        <v>2.3E-3</v>
      </c>
      <c r="H38" s="15"/>
      <c r="I38" s="16"/>
      <c r="J38" s="50"/>
    </row>
    <row r="39" spans="1:10" ht="12.95" customHeight="1" x14ac:dyDescent="0.2">
      <c r="A39" s="10" t="s">
        <v>119</v>
      </c>
      <c r="B39" s="11" t="s">
        <v>120</v>
      </c>
      <c r="C39" s="9" t="s">
        <v>121</v>
      </c>
      <c r="D39" s="9" t="s">
        <v>122</v>
      </c>
      <c r="E39" s="12">
        <v>31709</v>
      </c>
      <c r="F39" s="13">
        <v>1213.19</v>
      </c>
      <c r="G39" s="14">
        <v>2.2000000000000001E-3</v>
      </c>
      <c r="H39" s="15"/>
      <c r="I39" s="16"/>
      <c r="J39" s="50"/>
    </row>
    <row r="40" spans="1:10" ht="12.95" customHeight="1" x14ac:dyDescent="0.2">
      <c r="A40" s="10" t="s">
        <v>498</v>
      </c>
      <c r="B40" s="11" t="s">
        <v>499</v>
      </c>
      <c r="C40" s="9" t="s">
        <v>500</v>
      </c>
      <c r="D40" s="9" t="s">
        <v>479</v>
      </c>
      <c r="E40" s="12">
        <v>162516</v>
      </c>
      <c r="F40" s="13">
        <v>1093.98</v>
      </c>
      <c r="G40" s="14">
        <v>2E-3</v>
      </c>
      <c r="H40" s="15"/>
      <c r="I40" s="16"/>
      <c r="J40" s="50"/>
    </row>
    <row r="41" spans="1:10" ht="12.95" customHeight="1" x14ac:dyDescent="0.2">
      <c r="A41" s="10" t="s">
        <v>112</v>
      </c>
      <c r="B41" s="11" t="s">
        <v>113</v>
      </c>
      <c r="C41" s="9" t="s">
        <v>114</v>
      </c>
      <c r="D41" s="9" t="s">
        <v>59</v>
      </c>
      <c r="E41" s="12">
        <v>150000</v>
      </c>
      <c r="F41" s="13">
        <v>663.08</v>
      </c>
      <c r="G41" s="14">
        <v>1.1999999999999999E-3</v>
      </c>
      <c r="H41" s="15"/>
      <c r="I41" s="16"/>
      <c r="J41" s="50"/>
    </row>
    <row r="42" spans="1:10" ht="12.95" customHeight="1" x14ac:dyDescent="0.2">
      <c r="A42" s="10" t="s">
        <v>109</v>
      </c>
      <c r="B42" s="11" t="s">
        <v>110</v>
      </c>
      <c r="C42" s="9" t="s">
        <v>111</v>
      </c>
      <c r="D42" s="9" t="s">
        <v>76</v>
      </c>
      <c r="E42" s="12">
        <v>41044</v>
      </c>
      <c r="F42" s="13">
        <v>449.43</v>
      </c>
      <c r="G42" s="14">
        <v>8.0000000000000004E-4</v>
      </c>
      <c r="H42" s="15"/>
      <c r="I42" s="16"/>
      <c r="J42" s="50"/>
    </row>
    <row r="43" spans="1:10" ht="12.95" customHeight="1" x14ac:dyDescent="0.2">
      <c r="A43" s="10" t="s">
        <v>103</v>
      </c>
      <c r="B43" s="11" t="s">
        <v>104</v>
      </c>
      <c r="C43" s="9" t="s">
        <v>105</v>
      </c>
      <c r="D43" s="9" t="s">
        <v>84</v>
      </c>
      <c r="E43" s="12">
        <v>5803</v>
      </c>
      <c r="F43" s="13">
        <v>311.91000000000003</v>
      </c>
      <c r="G43" s="14">
        <v>5.9999999999999995E-4</v>
      </c>
      <c r="H43" s="15"/>
      <c r="I43" s="16"/>
      <c r="J43" s="50"/>
    </row>
    <row r="44" spans="1:10" ht="12.95" customHeight="1" x14ac:dyDescent="0.2">
      <c r="A44" s="10" t="s">
        <v>123</v>
      </c>
      <c r="B44" s="11" t="s">
        <v>124</v>
      </c>
      <c r="C44" s="9" t="s">
        <v>125</v>
      </c>
      <c r="D44" s="9" t="s">
        <v>102</v>
      </c>
      <c r="E44" s="12">
        <v>15060</v>
      </c>
      <c r="F44" s="13">
        <v>176.74</v>
      </c>
      <c r="G44" s="14">
        <v>2.9999999999999997E-4</v>
      </c>
      <c r="H44" s="15"/>
      <c r="I44" s="16"/>
      <c r="J44" s="50"/>
    </row>
    <row r="45" spans="1:10" ht="12.95" customHeight="1" x14ac:dyDescent="0.2">
      <c r="A45" s="10" t="s">
        <v>115</v>
      </c>
      <c r="B45" s="11" t="s">
        <v>116</v>
      </c>
      <c r="C45" s="9" t="s">
        <v>117</v>
      </c>
      <c r="D45" s="9" t="s">
        <v>118</v>
      </c>
      <c r="E45" s="12">
        <v>34765</v>
      </c>
      <c r="F45" s="13">
        <v>155.21</v>
      </c>
      <c r="G45" s="14">
        <v>2.9999999999999997E-4</v>
      </c>
      <c r="H45" s="15"/>
      <c r="I45" s="16"/>
      <c r="J45" s="50"/>
    </row>
    <row r="46" spans="1:10" ht="12.95" customHeight="1" x14ac:dyDescent="0.2">
      <c r="A46" s="10" t="s">
        <v>501</v>
      </c>
      <c r="B46" s="11" t="s">
        <v>502</v>
      </c>
      <c r="C46" s="9" t="s">
        <v>503</v>
      </c>
      <c r="D46" s="9" t="s">
        <v>504</v>
      </c>
      <c r="E46" s="12">
        <v>18249</v>
      </c>
      <c r="F46" s="13">
        <v>104.68</v>
      </c>
      <c r="G46" s="14">
        <v>2.0000000000000001E-4</v>
      </c>
      <c r="H46" s="15"/>
      <c r="I46" s="16"/>
      <c r="J46" s="50"/>
    </row>
    <row r="47" spans="1:10" ht="12.95" customHeight="1" x14ac:dyDescent="0.2">
      <c r="A47" s="50"/>
      <c r="B47" s="17" t="s">
        <v>126</v>
      </c>
      <c r="C47" s="18"/>
      <c r="D47" s="18"/>
      <c r="E47" s="18"/>
      <c r="F47" s="19">
        <v>509526.1</v>
      </c>
      <c r="G47" s="20">
        <v>0.92</v>
      </c>
      <c r="H47" s="21"/>
      <c r="I47" s="22"/>
      <c r="J47" s="50"/>
    </row>
    <row r="48" spans="1:10" ht="12.95" customHeight="1" x14ac:dyDescent="0.2">
      <c r="A48" s="50"/>
      <c r="B48" s="8" t="s">
        <v>188</v>
      </c>
      <c r="C48" s="9"/>
      <c r="D48" s="9"/>
      <c r="E48" s="9"/>
      <c r="F48" s="54"/>
      <c r="G48" s="15"/>
      <c r="H48" s="15"/>
      <c r="I48" s="16"/>
      <c r="J48" s="50"/>
    </row>
    <row r="49" spans="1:12" ht="12.95" customHeight="1" x14ac:dyDescent="0.2">
      <c r="A49" s="10" t="s">
        <v>189</v>
      </c>
      <c r="B49" s="11" t="s">
        <v>190</v>
      </c>
      <c r="C49" s="9" t="s">
        <v>191</v>
      </c>
      <c r="D49" s="9" t="s">
        <v>181</v>
      </c>
      <c r="E49" s="12">
        <v>3212391</v>
      </c>
      <c r="F49" s="13">
        <v>13722.37</v>
      </c>
      <c r="G49" s="14">
        <v>2.4799999999999999E-2</v>
      </c>
      <c r="H49" s="15"/>
      <c r="I49" s="16"/>
      <c r="J49" s="50"/>
    </row>
    <row r="50" spans="1:12" ht="12.95" customHeight="1" x14ac:dyDescent="0.2">
      <c r="A50" s="10" t="s">
        <v>192</v>
      </c>
      <c r="B50" s="11" t="s">
        <v>193</v>
      </c>
      <c r="C50" s="9" t="s">
        <v>194</v>
      </c>
      <c r="D50" s="9" t="s">
        <v>181</v>
      </c>
      <c r="E50" s="12">
        <v>4069460</v>
      </c>
      <c r="F50" s="13">
        <v>12976.69</v>
      </c>
      <c r="G50" s="14">
        <v>2.3400000000000001E-2</v>
      </c>
      <c r="H50" s="15"/>
      <c r="I50" s="16"/>
      <c r="J50" s="50"/>
    </row>
    <row r="51" spans="1:12" ht="12.95" customHeight="1" x14ac:dyDescent="0.2">
      <c r="A51" s="50"/>
      <c r="B51" s="17" t="s">
        <v>126</v>
      </c>
      <c r="C51" s="18"/>
      <c r="D51" s="18"/>
      <c r="E51" s="18"/>
      <c r="F51" s="19">
        <v>26699.06</v>
      </c>
      <c r="G51" s="20">
        <v>4.82E-2</v>
      </c>
      <c r="H51" s="21"/>
      <c r="I51" s="22"/>
      <c r="J51" s="50"/>
    </row>
    <row r="52" spans="1:12" ht="12.95" customHeight="1" x14ac:dyDescent="0.2">
      <c r="A52" s="50"/>
      <c r="B52" s="17" t="s">
        <v>198</v>
      </c>
      <c r="C52" s="18"/>
      <c r="D52" s="18"/>
      <c r="E52" s="18"/>
      <c r="F52" s="21" t="s">
        <v>199</v>
      </c>
      <c r="G52" s="21" t="s">
        <v>199</v>
      </c>
      <c r="H52" s="21"/>
      <c r="I52" s="22"/>
      <c r="J52" s="50"/>
    </row>
    <row r="53" spans="1:12" ht="12.95" customHeight="1" x14ac:dyDescent="0.2">
      <c r="A53" s="50"/>
      <c r="B53" s="17" t="s">
        <v>126</v>
      </c>
      <c r="C53" s="18"/>
      <c r="D53" s="18"/>
      <c r="E53" s="18"/>
      <c r="F53" s="21" t="s">
        <v>199</v>
      </c>
      <c r="G53" s="21" t="s">
        <v>199</v>
      </c>
      <c r="H53" s="21"/>
      <c r="I53" s="22"/>
      <c r="J53" s="50"/>
    </row>
    <row r="54" spans="1:12" ht="12.95" customHeight="1" x14ac:dyDescent="0.2">
      <c r="A54" s="50"/>
      <c r="B54" s="17" t="s">
        <v>200</v>
      </c>
      <c r="C54" s="23"/>
      <c r="D54" s="18"/>
      <c r="E54" s="23"/>
      <c r="F54" s="19">
        <v>536225.16</v>
      </c>
      <c r="G54" s="20">
        <v>0.96819999999999995</v>
      </c>
      <c r="H54" s="21"/>
      <c r="I54" s="22"/>
      <c r="J54" s="50"/>
    </row>
    <row r="55" spans="1:12" ht="12.95" customHeight="1" x14ac:dyDescent="0.2">
      <c r="A55" s="50"/>
      <c r="B55" s="8" t="s">
        <v>251</v>
      </c>
      <c r="C55" s="9"/>
      <c r="D55" s="9"/>
      <c r="E55" s="9"/>
      <c r="F55" s="9"/>
      <c r="G55" s="9"/>
      <c r="H55" s="15"/>
      <c r="I55" s="16"/>
      <c r="J55" s="50"/>
    </row>
    <row r="56" spans="1:12" ht="12.95" customHeight="1" x14ac:dyDescent="0.2">
      <c r="A56" s="50"/>
      <c r="B56" s="8" t="s">
        <v>361</v>
      </c>
      <c r="C56" s="9"/>
      <c r="D56" s="9"/>
      <c r="E56" s="9"/>
      <c r="F56" s="54"/>
      <c r="G56" s="15"/>
      <c r="H56" s="15"/>
      <c r="I56" s="16"/>
      <c r="J56" s="50"/>
    </row>
    <row r="57" spans="1:12" ht="12.95" customHeight="1" x14ac:dyDescent="0.2">
      <c r="A57" s="10" t="s">
        <v>366</v>
      </c>
      <c r="B57" s="11" t="s">
        <v>367</v>
      </c>
      <c r="C57" s="9" t="s">
        <v>368</v>
      </c>
      <c r="D57" s="9" t="s">
        <v>365</v>
      </c>
      <c r="E57" s="12">
        <v>1000000</v>
      </c>
      <c r="F57" s="13">
        <v>964.63</v>
      </c>
      <c r="G57" s="14">
        <v>1.6999999999999999E-3</v>
      </c>
      <c r="H57" s="24">
        <v>5.8706000000000001E-2</v>
      </c>
      <c r="I57" s="16"/>
      <c r="J57" s="50"/>
    </row>
    <row r="58" spans="1:12" ht="12.95" customHeight="1" x14ac:dyDescent="0.2">
      <c r="A58" s="10" t="s">
        <v>369</v>
      </c>
      <c r="B58" s="11" t="s">
        <v>370</v>
      </c>
      <c r="C58" s="9" t="s">
        <v>371</v>
      </c>
      <c r="D58" s="9" t="s">
        <v>365</v>
      </c>
      <c r="E58" s="12">
        <v>500000</v>
      </c>
      <c r="F58" s="13">
        <v>495.66</v>
      </c>
      <c r="G58" s="14">
        <v>8.9999999999999998E-4</v>
      </c>
      <c r="H58" s="24">
        <v>5.4181E-2</v>
      </c>
      <c r="I58" s="16"/>
      <c r="J58" s="50"/>
    </row>
    <row r="59" spans="1:12" ht="12.95" customHeight="1" x14ac:dyDescent="0.2">
      <c r="A59" s="50"/>
      <c r="B59" s="17" t="s">
        <v>126</v>
      </c>
      <c r="C59" s="18"/>
      <c r="D59" s="18"/>
      <c r="E59" s="18"/>
      <c r="F59" s="19">
        <v>1460.29</v>
      </c>
      <c r="G59" s="20">
        <v>2.5999999999999999E-3</v>
      </c>
      <c r="H59" s="21"/>
      <c r="I59" s="22"/>
      <c r="J59" s="50"/>
    </row>
    <row r="60" spans="1:12" ht="12.95" customHeight="1" x14ac:dyDescent="0.2">
      <c r="A60" s="50"/>
      <c r="B60" s="17" t="s">
        <v>200</v>
      </c>
      <c r="C60" s="23"/>
      <c r="D60" s="18"/>
      <c r="E60" s="23"/>
      <c r="F60" s="19">
        <v>1460.29</v>
      </c>
      <c r="G60" s="20">
        <v>2.5999999999999999E-3</v>
      </c>
      <c r="H60" s="21"/>
      <c r="I60" s="22"/>
      <c r="J60" s="50"/>
    </row>
    <row r="61" spans="1:12" ht="12.95" customHeight="1" x14ac:dyDescent="0.2">
      <c r="A61" s="50"/>
      <c r="B61" s="8" t="s">
        <v>377</v>
      </c>
      <c r="C61" s="9"/>
      <c r="D61" s="9"/>
      <c r="E61" s="9"/>
      <c r="F61" s="9"/>
      <c r="G61" s="9"/>
      <c r="H61" s="15"/>
      <c r="I61" s="16"/>
      <c r="J61" s="50"/>
      <c r="L61" s="348"/>
    </row>
    <row r="62" spans="1:12" ht="12.95" customHeight="1" x14ac:dyDescent="0.2">
      <c r="A62" s="10" t="s">
        <v>378</v>
      </c>
      <c r="B62" s="11" t="s">
        <v>378</v>
      </c>
      <c r="C62" s="9"/>
      <c r="D62" s="9" t="s">
        <v>218</v>
      </c>
      <c r="E62" s="12"/>
      <c r="F62" s="13">
        <v>15810</v>
      </c>
      <c r="G62" s="14">
        <v>2.8500000000000001E-2</v>
      </c>
      <c r="H62" s="24">
        <v>5.4612768759771405E-2</v>
      </c>
      <c r="I62" s="16"/>
      <c r="J62" s="50"/>
    </row>
    <row r="63" spans="1:12" ht="12.95" customHeight="1" x14ac:dyDescent="0.2">
      <c r="A63" s="50"/>
      <c r="B63" s="17" t="s">
        <v>126</v>
      </c>
      <c r="C63" s="18"/>
      <c r="D63" s="18"/>
      <c r="E63" s="18"/>
      <c r="F63" s="19">
        <v>15810</v>
      </c>
      <c r="G63" s="20">
        <v>2.8500000000000001E-2</v>
      </c>
      <c r="H63" s="21"/>
      <c r="I63" s="22"/>
      <c r="J63" s="50"/>
    </row>
    <row r="64" spans="1:12" ht="12.95" customHeight="1" x14ac:dyDescent="0.2">
      <c r="A64" s="50"/>
      <c r="B64" s="17" t="s">
        <v>200</v>
      </c>
      <c r="C64" s="23"/>
      <c r="D64" s="18"/>
      <c r="E64" s="23"/>
      <c r="F64" s="19">
        <v>15810</v>
      </c>
      <c r="G64" s="20">
        <v>2.8500000000000001E-2</v>
      </c>
      <c r="H64" s="21"/>
      <c r="I64" s="22"/>
      <c r="J64" s="50"/>
    </row>
    <row r="65" spans="1:10" ht="12.95" customHeight="1" x14ac:dyDescent="0.2">
      <c r="A65" s="50"/>
      <c r="B65" s="17" t="s">
        <v>379</v>
      </c>
      <c r="C65" s="9"/>
      <c r="D65" s="18"/>
      <c r="E65" s="9"/>
      <c r="F65" s="25">
        <v>463.38</v>
      </c>
      <c r="G65" s="20">
        <v>6.9999999999999999E-4</v>
      </c>
      <c r="H65" s="21"/>
      <c r="I65" s="22"/>
      <c r="J65" s="50"/>
    </row>
    <row r="66" spans="1:10" ht="12.95" customHeight="1" x14ac:dyDescent="0.2">
      <c r="A66" s="50"/>
      <c r="B66" s="47" t="s">
        <v>380</v>
      </c>
      <c r="C66" s="27"/>
      <c r="D66" s="27"/>
      <c r="E66" s="27"/>
      <c r="F66" s="28">
        <v>553958.82999999996</v>
      </c>
      <c r="G66" s="29">
        <v>1</v>
      </c>
      <c r="H66" s="48"/>
      <c r="I66" s="49"/>
      <c r="J66" s="50"/>
    </row>
    <row r="67" spans="1:10" ht="12.95" customHeight="1" x14ac:dyDescent="0.2">
      <c r="A67" s="50"/>
      <c r="B67" s="33"/>
      <c r="C67" s="50"/>
      <c r="D67" s="50"/>
      <c r="E67" s="50"/>
      <c r="F67" s="50"/>
      <c r="G67" s="50"/>
      <c r="H67" s="50"/>
      <c r="I67" s="50"/>
      <c r="J67" s="50"/>
    </row>
    <row r="68" spans="1:10" x14ac:dyDescent="0.2">
      <c r="B68" s="51" t="s">
        <v>1447</v>
      </c>
    </row>
    <row r="69" spans="1:10" x14ac:dyDescent="0.2">
      <c r="B69" s="51" t="s">
        <v>1449</v>
      </c>
    </row>
    <row r="70" spans="1:10" x14ac:dyDescent="0.2">
      <c r="B70" s="51" t="s">
        <v>1450</v>
      </c>
    </row>
    <row r="72" spans="1:10" x14ac:dyDescent="0.2">
      <c r="B72" s="174" t="s">
        <v>1454</v>
      </c>
      <c r="C72" s="175"/>
      <c r="D72" s="176"/>
      <c r="E72" s="177"/>
      <c r="F72" s="178"/>
    </row>
    <row r="73" spans="1:10" x14ac:dyDescent="0.2">
      <c r="B73" s="179" t="s">
        <v>1455</v>
      </c>
      <c r="C73" s="98"/>
      <c r="D73" s="82"/>
      <c r="E73" s="82"/>
      <c r="F73" s="180"/>
    </row>
    <row r="74" spans="1:10" ht="24" x14ac:dyDescent="0.2">
      <c r="B74" s="366" t="s">
        <v>1456</v>
      </c>
      <c r="C74" s="367" t="s">
        <v>1457</v>
      </c>
      <c r="D74" s="68" t="s">
        <v>1458</v>
      </c>
      <c r="E74" s="68" t="s">
        <v>1458</v>
      </c>
      <c r="F74" s="68" t="s">
        <v>1459</v>
      </c>
    </row>
    <row r="75" spans="1:10" x14ac:dyDescent="0.2">
      <c r="B75" s="366"/>
      <c r="C75" s="367"/>
      <c r="D75" s="68" t="s">
        <v>1460</v>
      </c>
      <c r="E75" s="68" t="s">
        <v>1461</v>
      </c>
      <c r="F75" s="68" t="s">
        <v>1460</v>
      </c>
      <c r="G75" s="291"/>
    </row>
    <row r="76" spans="1:10" x14ac:dyDescent="0.2">
      <c r="B76" s="69" t="s">
        <v>199</v>
      </c>
      <c r="C76" s="69" t="s">
        <v>199</v>
      </c>
      <c r="D76" s="69" t="s">
        <v>199</v>
      </c>
      <c r="E76" s="69" t="s">
        <v>199</v>
      </c>
      <c r="F76" s="69" t="s">
        <v>199</v>
      </c>
    </row>
    <row r="77" spans="1:10" x14ac:dyDescent="0.2">
      <c r="B77" s="183"/>
      <c r="C77" s="167"/>
      <c r="D77" s="167"/>
      <c r="E77" s="167"/>
      <c r="F77" s="182"/>
    </row>
    <row r="78" spans="1:10" x14ac:dyDescent="0.2">
      <c r="B78" s="183" t="s">
        <v>1462</v>
      </c>
      <c r="C78" s="167"/>
      <c r="D78" s="167"/>
      <c r="E78" s="167"/>
      <c r="F78" s="182"/>
    </row>
    <row r="79" spans="1:10" x14ac:dyDescent="0.2">
      <c r="B79" s="184"/>
      <c r="C79" s="98"/>
      <c r="D79" s="98"/>
      <c r="E79" s="98"/>
      <c r="F79" s="180"/>
    </row>
    <row r="80" spans="1:10" x14ac:dyDescent="0.2">
      <c r="B80" s="184" t="s">
        <v>1557</v>
      </c>
      <c r="C80" s="113"/>
      <c r="D80" s="97"/>
      <c r="E80" s="98"/>
      <c r="F80" s="180"/>
    </row>
    <row r="81" spans="2:6" x14ac:dyDescent="0.2">
      <c r="B81" s="70" t="s">
        <v>1464</v>
      </c>
      <c r="C81" s="157">
        <v>46142</v>
      </c>
      <c r="D81" s="157">
        <v>46171</v>
      </c>
      <c r="E81" s="169"/>
      <c r="F81" s="180"/>
    </row>
    <row r="82" spans="2:6" x14ac:dyDescent="0.2">
      <c r="B82" s="70" t="s">
        <v>1558</v>
      </c>
      <c r="C82" s="70">
        <v>31.9251</v>
      </c>
      <c r="D82" s="70">
        <v>31.416</v>
      </c>
      <c r="E82" s="98"/>
      <c r="F82" s="180"/>
    </row>
    <row r="83" spans="2:6" x14ac:dyDescent="0.2">
      <c r="B83" s="70" t="s">
        <v>1559</v>
      </c>
      <c r="C83" s="70">
        <v>29.452500000000001</v>
      </c>
      <c r="D83" s="66">
        <v>28.9572</v>
      </c>
      <c r="E83" s="98"/>
      <c r="F83" s="289"/>
    </row>
    <row r="84" spans="2:6" x14ac:dyDescent="0.2">
      <c r="B84" s="179"/>
      <c r="C84" s="98"/>
      <c r="D84" s="98"/>
      <c r="E84" s="98"/>
      <c r="F84" s="180"/>
    </row>
    <row r="85" spans="2:6" x14ac:dyDescent="0.2">
      <c r="B85" s="184" t="s">
        <v>1740</v>
      </c>
      <c r="C85" s="84"/>
      <c r="D85" s="84"/>
      <c r="E85" s="84"/>
      <c r="F85" s="180"/>
    </row>
    <row r="86" spans="2:6" x14ac:dyDescent="0.2">
      <c r="B86" s="184"/>
      <c r="C86" s="84"/>
      <c r="D86" s="84"/>
      <c r="E86" s="84"/>
      <c r="F86" s="180"/>
    </row>
    <row r="87" spans="2:6" x14ac:dyDescent="0.2">
      <c r="B87" s="184" t="s">
        <v>1560</v>
      </c>
      <c r="C87" s="84"/>
      <c r="D87" s="84"/>
      <c r="E87" s="84"/>
      <c r="F87" s="180"/>
    </row>
    <row r="88" spans="2:6" x14ac:dyDescent="0.2">
      <c r="B88" s="184"/>
      <c r="C88" s="84"/>
      <c r="D88" s="84"/>
      <c r="E88" s="84"/>
      <c r="F88" s="180"/>
    </row>
    <row r="89" spans="2:6" x14ac:dyDescent="0.2">
      <c r="B89" s="184" t="s">
        <v>1561</v>
      </c>
      <c r="C89" s="84"/>
      <c r="D89" s="84"/>
      <c r="E89" s="84"/>
      <c r="F89" s="180"/>
    </row>
    <row r="90" spans="2:6" x14ac:dyDescent="0.2">
      <c r="B90" s="125" t="s">
        <v>1470</v>
      </c>
      <c r="C90" s="84"/>
      <c r="D90" s="84"/>
      <c r="E90" s="84"/>
      <c r="F90" s="180"/>
    </row>
    <row r="91" spans="2:6" x14ac:dyDescent="0.2">
      <c r="B91" s="125"/>
      <c r="C91" s="84"/>
      <c r="D91" s="84"/>
      <c r="E91" s="84"/>
      <c r="F91" s="180"/>
    </row>
    <row r="92" spans="2:6" x14ac:dyDescent="0.2">
      <c r="B92" s="184" t="s">
        <v>1562</v>
      </c>
      <c r="C92" s="84"/>
      <c r="D92" s="84"/>
      <c r="E92" s="84"/>
      <c r="F92" s="180"/>
    </row>
    <row r="93" spans="2:6" x14ac:dyDescent="0.2">
      <c r="B93" s="184"/>
      <c r="C93" s="84"/>
      <c r="D93" s="84"/>
      <c r="E93" s="84"/>
      <c r="F93" s="180"/>
    </row>
    <row r="94" spans="2:6" x14ac:dyDescent="0.2">
      <c r="B94" s="184" t="s">
        <v>1563</v>
      </c>
      <c r="C94" s="84"/>
      <c r="D94" s="84"/>
      <c r="E94" s="84"/>
      <c r="F94" s="180"/>
    </row>
    <row r="95" spans="2:6" x14ac:dyDescent="0.2">
      <c r="B95" s="184"/>
      <c r="C95" s="84"/>
      <c r="D95" s="84"/>
      <c r="E95" s="84"/>
      <c r="F95" s="180"/>
    </row>
    <row r="96" spans="2:6" x14ac:dyDescent="0.2">
      <c r="B96" s="184" t="s">
        <v>1746</v>
      </c>
      <c r="C96" s="84"/>
      <c r="D96" s="84"/>
      <c r="E96" s="84"/>
      <c r="F96" s="180"/>
    </row>
    <row r="97" spans="2:10" x14ac:dyDescent="0.2">
      <c r="B97" s="184"/>
      <c r="C97" s="84"/>
      <c r="D97" s="84"/>
      <c r="E97" s="84"/>
      <c r="F97" s="180"/>
    </row>
    <row r="98" spans="2:10" x14ac:dyDescent="0.2">
      <c r="B98" s="184" t="s">
        <v>1754</v>
      </c>
      <c r="C98" s="84"/>
      <c r="D98" s="84"/>
      <c r="E98" s="84"/>
      <c r="F98" s="180"/>
    </row>
    <row r="99" spans="2:10" x14ac:dyDescent="0.2">
      <c r="B99" s="184"/>
      <c r="C99" s="84"/>
      <c r="D99" s="84"/>
      <c r="E99" s="84"/>
      <c r="F99" s="180"/>
    </row>
    <row r="100" spans="2:10" x14ac:dyDescent="0.2">
      <c r="B100" s="184" t="s">
        <v>1564</v>
      </c>
      <c r="C100" s="84"/>
      <c r="D100" s="84"/>
      <c r="E100" s="84"/>
      <c r="F100" s="180"/>
    </row>
    <row r="101" spans="2:10" x14ac:dyDescent="0.2">
      <c r="B101" s="184"/>
      <c r="C101" s="84"/>
      <c r="D101" s="84"/>
      <c r="E101" s="84"/>
      <c r="F101" s="190"/>
    </row>
    <row r="102" spans="2:10" x14ac:dyDescent="0.2">
      <c r="B102" s="184" t="s">
        <v>1556</v>
      </c>
      <c r="C102" s="84"/>
      <c r="D102" s="84"/>
      <c r="E102" s="84"/>
      <c r="F102" s="114"/>
    </row>
    <row r="103" spans="2:10" x14ac:dyDescent="0.2">
      <c r="B103" s="192"/>
      <c r="C103" s="193"/>
      <c r="D103" s="193"/>
      <c r="E103" s="193"/>
      <c r="F103" s="194"/>
    </row>
    <row r="104" spans="2:10" ht="14.25" customHeight="1" x14ac:dyDescent="0.2"/>
    <row r="105" spans="2:10" x14ac:dyDescent="0.2">
      <c r="B105" s="365" t="s">
        <v>1650</v>
      </c>
      <c r="C105" s="365"/>
      <c r="D105" s="365"/>
      <c r="E105" s="365"/>
      <c r="F105" s="365"/>
      <c r="G105" s="365"/>
      <c r="H105" s="365"/>
      <c r="I105" s="365"/>
      <c r="J105" s="365"/>
    </row>
    <row r="106" spans="2:10" ht="14.25" customHeight="1" x14ac:dyDescent="0.2">
      <c r="B106" s="363" t="s">
        <v>1611</v>
      </c>
      <c r="C106" s="364" t="s">
        <v>1612</v>
      </c>
      <c r="D106" s="364"/>
      <c r="E106" s="293" t="s">
        <v>1613</v>
      </c>
      <c r="F106" s="293" t="s">
        <v>1614</v>
      </c>
      <c r="G106" s="364" t="s">
        <v>1615</v>
      </c>
      <c r="H106" s="364"/>
      <c r="I106" s="364"/>
      <c r="J106" s="364"/>
    </row>
    <row r="107" spans="2:10" ht="36" x14ac:dyDescent="0.2">
      <c r="B107" s="363"/>
      <c r="C107" s="287" t="s">
        <v>1684</v>
      </c>
      <c r="D107" s="287" t="s">
        <v>1685</v>
      </c>
      <c r="E107" s="287" t="s">
        <v>1618</v>
      </c>
      <c r="F107" s="287" t="s">
        <v>1619</v>
      </c>
      <c r="G107" s="287" t="s">
        <v>1684</v>
      </c>
      <c r="H107" s="287" t="s">
        <v>1685</v>
      </c>
      <c r="I107" s="287" t="s">
        <v>1618</v>
      </c>
      <c r="J107" s="287" t="s">
        <v>1619</v>
      </c>
    </row>
    <row r="108" spans="2:10" x14ac:dyDescent="0.2">
      <c r="B108" s="294" t="s">
        <v>1686</v>
      </c>
      <c r="C108" s="295">
        <v>0.16785655521733345</v>
      </c>
      <c r="D108" s="295">
        <v>0.18182999350030249</v>
      </c>
      <c r="E108" s="295">
        <v>0.15277338841778931</v>
      </c>
      <c r="F108" s="295">
        <v>0.12617588433459481</v>
      </c>
      <c r="G108" s="296">
        <v>28957.199999999997</v>
      </c>
      <c r="H108" s="296">
        <v>31416</v>
      </c>
      <c r="I108" s="296">
        <v>26489.446021118918</v>
      </c>
      <c r="J108" s="296">
        <v>22574.007722213646</v>
      </c>
    </row>
    <row r="109" spans="2:10" x14ac:dyDescent="0.2">
      <c r="B109" s="297" t="s">
        <v>1621</v>
      </c>
      <c r="C109" s="295">
        <v>-7.5846939054289408E-2</v>
      </c>
      <c r="D109" s="295">
        <v>-6.5663381240400165E-2</v>
      </c>
      <c r="E109" s="295">
        <v>2.8157803183888053E-3</v>
      </c>
      <c r="F109" s="295">
        <v>-3.850658275948815E-2</v>
      </c>
      <c r="G109" s="296">
        <v>9243.527947138251</v>
      </c>
      <c r="H109" s="296">
        <v>9345.1049450287937</v>
      </c>
      <c r="I109" s="296">
        <v>10028.080550305778</v>
      </c>
      <c r="J109" s="296">
        <v>9615.9686253296368</v>
      </c>
    </row>
    <row r="110" spans="2:10" x14ac:dyDescent="0.2">
      <c r="B110" s="297" t="s">
        <v>1622</v>
      </c>
      <c r="C110" s="295">
        <v>0.11004213961132314</v>
      </c>
      <c r="D110" s="295">
        <v>0.12224976140126786</v>
      </c>
      <c r="E110" s="295">
        <v>0.13916826929513348</v>
      </c>
      <c r="F110" s="295">
        <v>9.5379265066041663E-2</v>
      </c>
      <c r="G110" s="296">
        <v>13673.956055891091</v>
      </c>
      <c r="H110" s="296">
        <v>14129.647703302584</v>
      </c>
      <c r="I110" s="296">
        <v>14777.759801190721</v>
      </c>
      <c r="J110" s="296">
        <v>13139.690968546913</v>
      </c>
    </row>
    <row r="111" spans="2:10" x14ac:dyDescent="0.2">
      <c r="B111" s="297" t="s">
        <v>1623</v>
      </c>
      <c r="C111" s="298">
        <v>0.12797395665050604</v>
      </c>
      <c r="D111" s="298">
        <v>0.14137102871621554</v>
      </c>
      <c r="E111" s="298">
        <v>0.12490068385931452</v>
      </c>
      <c r="F111" s="298">
        <v>9.8783549707954998E-2</v>
      </c>
      <c r="G111" s="296">
        <v>18253.749125361675</v>
      </c>
      <c r="H111" s="296">
        <v>19363.189231167489</v>
      </c>
      <c r="I111" s="296">
        <v>18006.564670947115</v>
      </c>
      <c r="J111" s="296">
        <v>16012.11335644371</v>
      </c>
    </row>
    <row r="112" spans="2:10" x14ac:dyDescent="0.2">
      <c r="B112" s="292"/>
      <c r="C112" s="299"/>
      <c r="D112" s="299"/>
      <c r="E112" s="299"/>
      <c r="F112" s="299"/>
      <c r="G112" s="299"/>
      <c r="H112" s="300"/>
      <c r="I112" s="300"/>
      <c r="J112" s="300"/>
    </row>
    <row r="113" spans="2:10" x14ac:dyDescent="0.2">
      <c r="B113" s="280"/>
      <c r="C113" s="280"/>
      <c r="D113" s="280"/>
      <c r="E113" s="280"/>
      <c r="F113" s="280"/>
      <c r="G113" s="280"/>
      <c r="H113" s="280"/>
      <c r="I113" s="280"/>
      <c r="J113" s="280"/>
    </row>
    <row r="114" spans="2:10" x14ac:dyDescent="0.2">
      <c r="B114" s="365" t="s">
        <v>1687</v>
      </c>
      <c r="C114" s="365"/>
      <c r="D114" s="365"/>
      <c r="E114" s="365"/>
      <c r="F114" s="365"/>
      <c r="G114" s="292"/>
      <c r="H114" s="280"/>
      <c r="I114" s="280"/>
      <c r="J114" s="280"/>
    </row>
    <row r="115" spans="2:10" ht="36" x14ac:dyDescent="0.2">
      <c r="B115" s="301"/>
      <c r="C115" s="302" t="s">
        <v>1686</v>
      </c>
      <c r="D115" s="287" t="s">
        <v>1621</v>
      </c>
      <c r="E115" s="287" t="s">
        <v>1622</v>
      </c>
      <c r="F115" s="287" t="s">
        <v>1623</v>
      </c>
      <c r="G115" s="280"/>
      <c r="H115" s="280"/>
      <c r="I115" s="280"/>
      <c r="J115" s="280"/>
    </row>
    <row r="116" spans="2:10" x14ac:dyDescent="0.2">
      <c r="B116" s="294" t="s">
        <v>1626</v>
      </c>
      <c r="C116" s="75">
        <v>830000</v>
      </c>
      <c r="D116" s="75">
        <v>120000</v>
      </c>
      <c r="E116" s="75">
        <v>360000</v>
      </c>
      <c r="F116" s="75">
        <v>600000</v>
      </c>
      <c r="G116" s="303"/>
      <c r="H116" s="280"/>
      <c r="I116" s="280"/>
      <c r="J116" s="280"/>
    </row>
    <row r="117" spans="2:10" x14ac:dyDescent="0.2">
      <c r="B117" s="294" t="s">
        <v>1627</v>
      </c>
      <c r="C117" s="304">
        <v>1342720.6361233999</v>
      </c>
      <c r="D117" s="304">
        <v>112137.06556959701</v>
      </c>
      <c r="E117" s="304">
        <v>373625.723125341</v>
      </c>
      <c r="F117" s="304">
        <v>747138.96762781299</v>
      </c>
      <c r="G117" s="303"/>
      <c r="H117" s="280"/>
      <c r="I117" s="280"/>
      <c r="J117" s="280"/>
    </row>
    <row r="118" spans="2:10" x14ac:dyDescent="0.2">
      <c r="B118" s="294" t="s">
        <v>1628</v>
      </c>
      <c r="C118" s="305">
        <v>13.7057637381566</v>
      </c>
      <c r="D118" s="305">
        <v>-12.1003570564804</v>
      </c>
      <c r="E118" s="305">
        <v>2.4409152550006099</v>
      </c>
      <c r="F118" s="305">
        <v>8.7322383421931793</v>
      </c>
      <c r="G118" s="303"/>
      <c r="H118" s="303"/>
      <c r="I118" s="280"/>
      <c r="J118" s="280"/>
    </row>
    <row r="119" spans="2:10" x14ac:dyDescent="0.2">
      <c r="B119" s="294" t="s">
        <v>1629</v>
      </c>
      <c r="C119" s="305">
        <v>14.111857945071399</v>
      </c>
      <c r="D119" s="305">
        <v>-1.7806666498220201</v>
      </c>
      <c r="E119" s="305">
        <v>6.2983435845639102</v>
      </c>
      <c r="F119" s="305">
        <v>10.507394827276499</v>
      </c>
      <c r="G119" s="303"/>
      <c r="H119" s="303"/>
      <c r="I119" s="280"/>
      <c r="J119" s="280"/>
    </row>
    <row r="120" spans="2:10" x14ac:dyDescent="0.2">
      <c r="B120" s="294" t="s">
        <v>1630</v>
      </c>
      <c r="C120" s="305">
        <v>10.996890704078799</v>
      </c>
      <c r="D120" s="305">
        <v>-9.2758704446343998</v>
      </c>
      <c r="E120" s="305">
        <v>2.82039801176676</v>
      </c>
      <c r="F120" s="305">
        <v>7.2565654250261904</v>
      </c>
      <c r="G120" s="303"/>
      <c r="H120" s="303"/>
      <c r="I120" s="280"/>
      <c r="J120" s="280"/>
    </row>
    <row r="121" spans="2:10" x14ac:dyDescent="0.2">
      <c r="B121" s="280"/>
      <c r="C121" s="280"/>
      <c r="D121" s="280"/>
      <c r="E121" s="280"/>
      <c r="F121" s="280"/>
      <c r="G121" s="280"/>
      <c r="H121" s="280"/>
      <c r="I121" s="280"/>
      <c r="J121" s="280"/>
    </row>
    <row r="122" spans="2:10" x14ac:dyDescent="0.2">
      <c r="B122" s="365" t="s">
        <v>1688</v>
      </c>
      <c r="C122" s="365"/>
      <c r="D122" s="365"/>
      <c r="E122" s="365"/>
      <c r="F122" s="365"/>
      <c r="G122" s="292"/>
      <c r="H122" s="280"/>
      <c r="I122" s="280"/>
      <c r="J122" s="280"/>
    </row>
    <row r="123" spans="2:10" ht="36" x14ac:dyDescent="0.2">
      <c r="B123" s="301"/>
      <c r="C123" s="302" t="s">
        <v>1686</v>
      </c>
      <c r="D123" s="287" t="s">
        <v>1621</v>
      </c>
      <c r="E123" s="287" t="s">
        <v>1622</v>
      </c>
      <c r="F123" s="287" t="s">
        <v>1623</v>
      </c>
      <c r="G123" s="280"/>
      <c r="H123" s="280"/>
      <c r="I123" s="280"/>
      <c r="J123" s="280"/>
    </row>
    <row r="124" spans="2:10" x14ac:dyDescent="0.2">
      <c r="B124" s="294" t="s">
        <v>1626</v>
      </c>
      <c r="C124" s="75">
        <v>830000</v>
      </c>
      <c r="D124" s="75">
        <v>120000</v>
      </c>
      <c r="E124" s="75">
        <v>360000</v>
      </c>
      <c r="F124" s="75">
        <v>600000</v>
      </c>
      <c r="G124" s="303"/>
      <c r="H124" s="280"/>
      <c r="I124" s="280"/>
      <c r="J124" s="280"/>
    </row>
    <row r="125" spans="2:10" x14ac:dyDescent="0.2">
      <c r="B125" s="294" t="s">
        <v>1627</v>
      </c>
      <c r="C125" s="304">
        <v>1411684.18032748</v>
      </c>
      <c r="D125" s="304">
        <v>112783.238633206</v>
      </c>
      <c r="E125" s="304">
        <v>380364.68306593603</v>
      </c>
      <c r="F125" s="304">
        <v>771751.56876145804</v>
      </c>
      <c r="G125" s="303"/>
      <c r="H125" s="280"/>
      <c r="I125" s="280"/>
      <c r="J125" s="280"/>
    </row>
    <row r="126" spans="2:10" x14ac:dyDescent="0.2">
      <c r="B126" s="294" t="s">
        <v>1628</v>
      </c>
      <c r="C126" s="305">
        <v>15.1313444696495</v>
      </c>
      <c r="D126" s="305">
        <v>-11.1247348140014</v>
      </c>
      <c r="E126" s="305">
        <v>3.6262107867556099</v>
      </c>
      <c r="F126" s="305">
        <v>10.0360856927804</v>
      </c>
      <c r="G126" s="303"/>
      <c r="H126" s="303"/>
      <c r="I126" s="303"/>
      <c r="J126" s="280"/>
    </row>
    <row r="127" spans="2:10" x14ac:dyDescent="0.2">
      <c r="B127" s="294" t="s">
        <v>1629</v>
      </c>
      <c r="C127" s="305">
        <v>14.111857945071399</v>
      </c>
      <c r="D127" s="305">
        <v>-1.7806666498220201</v>
      </c>
      <c r="E127" s="305">
        <v>6.2983435845639102</v>
      </c>
      <c r="F127" s="305">
        <v>10.507394827276499</v>
      </c>
      <c r="G127" s="303"/>
      <c r="H127" s="303"/>
      <c r="I127" s="303"/>
      <c r="J127" s="280"/>
    </row>
    <row r="128" spans="2:10" x14ac:dyDescent="0.2">
      <c r="B128" s="294" t="s">
        <v>1630</v>
      </c>
      <c r="C128" s="305">
        <v>10.996890704078799</v>
      </c>
      <c r="D128" s="305">
        <v>-9.2758704446343998</v>
      </c>
      <c r="E128" s="305">
        <v>2.82039801176676</v>
      </c>
      <c r="F128" s="305">
        <v>7.2565654250261904</v>
      </c>
      <c r="G128" s="303"/>
      <c r="H128" s="303"/>
      <c r="I128" s="303"/>
      <c r="J128" s="280"/>
    </row>
    <row r="129" spans="2:10" x14ac:dyDescent="0.2">
      <c r="B129" s="292"/>
      <c r="C129" s="303"/>
      <c r="D129" s="303"/>
      <c r="E129" s="303"/>
      <c r="F129" s="303"/>
      <c r="G129" s="303"/>
      <c r="H129" s="280"/>
      <c r="I129" s="280"/>
      <c r="J129" s="280"/>
    </row>
    <row r="130" spans="2:10" x14ac:dyDescent="0.2">
      <c r="B130" s="301" t="s">
        <v>1632</v>
      </c>
      <c r="C130" s="301"/>
      <c r="D130" s="303"/>
      <c r="E130" s="303"/>
      <c r="F130" s="303"/>
      <c r="G130" s="303"/>
      <c r="H130" s="280"/>
      <c r="I130" s="280"/>
      <c r="J130" s="280"/>
    </row>
    <row r="131" spans="2:10" x14ac:dyDescent="0.2">
      <c r="B131" s="75" t="s">
        <v>1633</v>
      </c>
      <c r="C131" s="306">
        <v>0.11428471522634534</v>
      </c>
      <c r="D131" s="303"/>
      <c r="E131" s="303"/>
      <c r="F131" s="303"/>
      <c r="G131" s="303"/>
      <c r="H131" s="280"/>
      <c r="I131" s="280"/>
      <c r="J131" s="280"/>
    </row>
    <row r="132" spans="2:10" x14ac:dyDescent="0.2">
      <c r="B132" s="75" t="s">
        <v>1634</v>
      </c>
      <c r="C132" s="306">
        <v>0.15473294308951821</v>
      </c>
      <c r="D132" s="303"/>
      <c r="E132" s="303"/>
      <c r="F132" s="303"/>
      <c r="G132" s="303"/>
      <c r="H132" s="280"/>
      <c r="I132" s="280"/>
      <c r="J132" s="280"/>
    </row>
    <row r="133" spans="2:10" x14ac:dyDescent="0.2">
      <c r="B133" s="75" t="s">
        <v>1635</v>
      </c>
      <c r="C133" s="307">
        <v>0.48952774862819065</v>
      </c>
      <c r="D133" s="303"/>
      <c r="E133" s="303"/>
      <c r="F133" s="303"/>
      <c r="G133" s="303"/>
      <c r="H133" s="280"/>
      <c r="I133" s="280"/>
      <c r="J133" s="280"/>
    </row>
    <row r="134" spans="2:10" x14ac:dyDescent="0.2">
      <c r="B134" s="75" t="s">
        <v>1636</v>
      </c>
      <c r="C134" s="307">
        <v>0.6985863690414913</v>
      </c>
      <c r="D134" s="303"/>
      <c r="E134" s="303"/>
      <c r="F134" s="303"/>
      <c r="G134" s="303"/>
      <c r="H134" s="280"/>
      <c r="I134" s="280"/>
      <c r="J134" s="280"/>
    </row>
    <row r="135" spans="2:10" x14ac:dyDescent="0.2">
      <c r="B135" s="75" t="s">
        <v>1637</v>
      </c>
      <c r="C135" s="307">
        <v>-0.52770195368055306</v>
      </c>
      <c r="D135" s="303"/>
      <c r="E135" s="303"/>
      <c r="F135" s="303"/>
      <c r="G135" s="303"/>
      <c r="H135" s="280"/>
      <c r="I135" s="280"/>
      <c r="J135" s="280"/>
    </row>
    <row r="136" spans="2:10" x14ac:dyDescent="0.2">
      <c r="B136" s="75" t="s">
        <v>1638</v>
      </c>
      <c r="C136" s="307">
        <v>8.00839263785348E-2</v>
      </c>
      <c r="D136" s="303"/>
      <c r="E136" s="303"/>
      <c r="F136" s="303"/>
      <c r="G136" s="303"/>
      <c r="H136" s="280"/>
      <c r="I136" s="280"/>
      <c r="J136" s="280"/>
    </row>
    <row r="137" spans="2:10" x14ac:dyDescent="0.2">
      <c r="B137" s="308" t="s">
        <v>1639</v>
      </c>
      <c r="C137" s="309">
        <v>-4.415180053102663E-2</v>
      </c>
      <c r="D137" s="303"/>
      <c r="E137" s="303"/>
      <c r="F137" s="303"/>
      <c r="G137" s="303"/>
      <c r="H137" s="280"/>
      <c r="I137" s="280"/>
      <c r="J137" s="280"/>
    </row>
    <row r="138" spans="2:10" x14ac:dyDescent="0.2">
      <c r="B138" s="294" t="s">
        <v>1640</v>
      </c>
      <c r="C138" s="306">
        <v>5.5199999999999999E-2</v>
      </c>
      <c r="D138" s="280"/>
      <c r="E138" s="280"/>
      <c r="F138" s="280"/>
      <c r="G138" s="280"/>
      <c r="H138" s="280"/>
      <c r="I138" s="280"/>
      <c r="J138" s="280"/>
    </row>
    <row r="139" spans="2:10" x14ac:dyDescent="0.2">
      <c r="B139" s="292"/>
      <c r="C139" s="310"/>
      <c r="D139" s="280"/>
      <c r="E139" s="280"/>
      <c r="F139" s="280"/>
      <c r="G139" s="280"/>
      <c r="H139" s="280"/>
      <c r="I139" s="280"/>
      <c r="J139" s="280"/>
    </row>
    <row r="140" spans="2:10" x14ac:dyDescent="0.2">
      <c r="B140" s="293" t="s">
        <v>1641</v>
      </c>
      <c r="C140" s="301"/>
      <c r="D140" s="280"/>
      <c r="E140" s="280"/>
      <c r="F140" s="280"/>
      <c r="G140" s="280"/>
      <c r="H140" s="280"/>
      <c r="I140" s="280"/>
      <c r="J140" s="280"/>
    </row>
    <row r="141" spans="2:10" x14ac:dyDescent="0.2">
      <c r="B141" s="75" t="s">
        <v>1642</v>
      </c>
      <c r="C141" s="311">
        <v>4.2037302166182892E-2</v>
      </c>
      <c r="D141" s="280"/>
      <c r="E141" s="280"/>
      <c r="F141" s="280"/>
      <c r="G141" s="280"/>
      <c r="H141" s="280"/>
      <c r="I141" s="280"/>
      <c r="J141" s="280"/>
    </row>
    <row r="143" spans="2:10" x14ac:dyDescent="0.2">
      <c r="B143" s="280"/>
      <c r="C143" s="280"/>
      <c r="D143" s="280"/>
    </row>
    <row r="144" spans="2:10" x14ac:dyDescent="0.2">
      <c r="B144" s="216" t="s">
        <v>1643</v>
      </c>
    </row>
    <row r="145" spans="2:4" x14ac:dyDescent="0.2">
      <c r="B145" s="51" t="s">
        <v>1689</v>
      </c>
    </row>
    <row r="146" spans="2:4" x14ac:dyDescent="0.2">
      <c r="B146" s="51" t="s">
        <v>1690</v>
      </c>
    </row>
    <row r="147" spans="2:4" x14ac:dyDescent="0.2">
      <c r="B147" s="51" t="s">
        <v>1646</v>
      </c>
    </row>
    <row r="148" spans="2:4" x14ac:dyDescent="0.2">
      <c r="B148" s="216"/>
    </row>
    <row r="150" spans="2:4" x14ac:dyDescent="0.2">
      <c r="B150" s="284" t="s">
        <v>1647</v>
      </c>
      <c r="C150" s="372" t="s">
        <v>1648</v>
      </c>
      <c r="D150" s="368"/>
    </row>
    <row r="151" spans="2:4" x14ac:dyDescent="0.2">
      <c r="B151" s="285"/>
      <c r="C151" s="368" t="s">
        <v>1649</v>
      </c>
      <c r="D151" s="368"/>
    </row>
    <row r="152" spans="2:4" x14ac:dyDescent="0.2">
      <c r="B152" s="285"/>
    </row>
    <row r="153" spans="2:4" x14ac:dyDescent="0.2">
      <c r="B153" s="285"/>
    </row>
    <row r="154" spans="2:4" x14ac:dyDescent="0.2">
      <c r="B154" s="285"/>
    </row>
    <row r="155" spans="2:4" x14ac:dyDescent="0.2">
      <c r="B155" s="285"/>
    </row>
    <row r="156" spans="2:4" x14ac:dyDescent="0.2">
      <c r="B156" s="285"/>
    </row>
    <row r="157" spans="2:4" x14ac:dyDescent="0.2">
      <c r="B157" s="285"/>
    </row>
    <row r="158" spans="2:4" x14ac:dyDescent="0.2">
      <c r="B158" s="285"/>
    </row>
    <row r="159" spans="2:4" x14ac:dyDescent="0.2">
      <c r="B159" s="285"/>
    </row>
    <row r="160" spans="2:4" x14ac:dyDescent="0.2">
      <c r="B160" s="216"/>
    </row>
  </sheetData>
  <mergeCells count="10">
    <mergeCell ref="G106:J106"/>
    <mergeCell ref="B105:J105"/>
    <mergeCell ref="B106:B107"/>
    <mergeCell ref="C106:D106"/>
    <mergeCell ref="B114:F114"/>
    <mergeCell ref="B74:B75"/>
    <mergeCell ref="C74:C75"/>
    <mergeCell ref="B122:F122"/>
    <mergeCell ref="C150:D150"/>
    <mergeCell ref="C151:D151"/>
  </mergeCells>
  <pageMargins left="0" right="0" top="0" bottom="0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L292"/>
  <sheetViews>
    <sheetView workbookViewId="0"/>
  </sheetViews>
  <sheetFormatPr defaultRowHeight="12" x14ac:dyDescent="0.2"/>
  <cols>
    <col min="1" max="1" width="3.28515625" style="51" customWidth="1"/>
    <col min="2" max="2" width="48.7109375" style="51" customWidth="1"/>
    <col min="3" max="3" width="21.28515625" style="51" customWidth="1"/>
    <col min="4" max="4" width="25.85546875" style="51" customWidth="1"/>
    <col min="5" max="5" width="16.7109375" style="51" customWidth="1"/>
    <col min="6" max="6" width="15.7109375" style="51" customWidth="1"/>
    <col min="7" max="7" width="15.140625" style="51" customWidth="1"/>
    <col min="8" max="8" width="9.7109375" style="51" customWidth="1"/>
    <col min="9" max="9" width="9.85546875" style="51" customWidth="1"/>
    <col min="10" max="10" width="12.85546875" style="51" bestFit="1" customWidth="1"/>
    <col min="11" max="11" width="10.28515625" style="51" bestFit="1" customWidth="1"/>
    <col min="12" max="16384" width="9.140625" style="51"/>
  </cols>
  <sheetData>
    <row r="1" spans="1:10" ht="15.95" customHeight="1" x14ac:dyDescent="0.2">
      <c r="A1" s="50"/>
      <c r="B1" s="46" t="s">
        <v>1234</v>
      </c>
      <c r="C1" s="50"/>
      <c r="D1" s="50"/>
      <c r="E1" s="50"/>
      <c r="F1" s="50"/>
      <c r="G1" s="50"/>
      <c r="H1" s="50"/>
      <c r="I1" s="50"/>
      <c r="J1" s="50"/>
    </row>
    <row r="2" spans="1:10" ht="12.95" customHeight="1" x14ac:dyDescent="0.2">
      <c r="A2" s="50"/>
      <c r="B2" s="2"/>
      <c r="C2" s="50"/>
      <c r="D2" s="50"/>
      <c r="E2" s="50"/>
      <c r="F2" s="50"/>
      <c r="G2" s="50"/>
      <c r="H2" s="50"/>
      <c r="I2" s="50"/>
      <c r="J2" s="50"/>
    </row>
    <row r="3" spans="1:10" ht="12.95" customHeight="1" x14ac:dyDescent="0.2">
      <c r="A3" s="3" t="s">
        <v>0</v>
      </c>
      <c r="B3" s="52" t="s">
        <v>1</v>
      </c>
      <c r="C3" s="50"/>
      <c r="D3" s="50"/>
      <c r="E3" s="50"/>
      <c r="F3" s="50"/>
      <c r="G3" s="50"/>
      <c r="H3" s="50"/>
      <c r="I3" s="50"/>
      <c r="J3" s="50"/>
    </row>
    <row r="4" spans="1:10" ht="27.95" customHeight="1" x14ac:dyDescent="0.2">
      <c r="A4" s="50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53"/>
    </row>
    <row r="5" spans="1:10" ht="12.95" customHeight="1" x14ac:dyDescent="0.2">
      <c r="A5" s="50"/>
      <c r="B5" s="8" t="s">
        <v>11</v>
      </c>
      <c r="C5" s="9"/>
      <c r="D5" s="9"/>
      <c r="E5" s="9"/>
      <c r="F5" s="9"/>
      <c r="G5" s="9"/>
      <c r="H5" s="15"/>
      <c r="I5" s="16"/>
      <c r="J5" s="50"/>
    </row>
    <row r="6" spans="1:10" ht="12.95" customHeight="1" x14ac:dyDescent="0.2">
      <c r="A6" s="50"/>
      <c r="B6" s="8" t="s">
        <v>12</v>
      </c>
      <c r="C6" s="9"/>
      <c r="D6" s="9"/>
      <c r="E6" s="9"/>
      <c r="F6" s="54"/>
      <c r="G6" s="15"/>
      <c r="H6" s="15"/>
      <c r="I6" s="16"/>
      <c r="J6" s="50"/>
    </row>
    <row r="7" spans="1:10" ht="12.95" customHeight="1" x14ac:dyDescent="0.2">
      <c r="A7" s="10" t="s">
        <v>25</v>
      </c>
      <c r="B7" s="11" t="s">
        <v>26</v>
      </c>
      <c r="C7" s="9" t="s">
        <v>27</v>
      </c>
      <c r="D7" s="9" t="s">
        <v>28</v>
      </c>
      <c r="E7" s="12">
        <v>1684330</v>
      </c>
      <c r="F7" s="13">
        <v>7712.55</v>
      </c>
      <c r="G7" s="14">
        <v>2.3099999999999999E-2</v>
      </c>
      <c r="H7" s="15"/>
      <c r="I7" s="16"/>
      <c r="J7" s="50"/>
    </row>
    <row r="8" spans="1:10" ht="12.95" customHeight="1" x14ac:dyDescent="0.2">
      <c r="A8" s="10" t="s">
        <v>17</v>
      </c>
      <c r="B8" s="11" t="s">
        <v>18</v>
      </c>
      <c r="C8" s="9" t="s">
        <v>19</v>
      </c>
      <c r="D8" s="9" t="s">
        <v>20</v>
      </c>
      <c r="E8" s="12">
        <v>2389921</v>
      </c>
      <c r="F8" s="13">
        <v>6943.92</v>
      </c>
      <c r="G8" s="14">
        <v>2.0799999999999999E-2</v>
      </c>
      <c r="H8" s="15"/>
      <c r="I8" s="16"/>
      <c r="J8" s="50"/>
    </row>
    <row r="9" spans="1:10" ht="12.95" customHeight="1" x14ac:dyDescent="0.2">
      <c r="A9" s="10" t="s">
        <v>21</v>
      </c>
      <c r="B9" s="11" t="s">
        <v>22</v>
      </c>
      <c r="C9" s="9" t="s">
        <v>23</v>
      </c>
      <c r="D9" s="9" t="s">
        <v>24</v>
      </c>
      <c r="E9" s="12">
        <v>2231241</v>
      </c>
      <c r="F9" s="13">
        <v>6401.43</v>
      </c>
      <c r="G9" s="14">
        <v>1.9099999999999999E-2</v>
      </c>
      <c r="H9" s="15"/>
      <c r="I9" s="16"/>
      <c r="J9" s="50"/>
    </row>
    <row r="10" spans="1:10" ht="12.95" customHeight="1" x14ac:dyDescent="0.2">
      <c r="A10" s="10" t="s">
        <v>505</v>
      </c>
      <c r="B10" s="11" t="s">
        <v>506</v>
      </c>
      <c r="C10" s="9" t="s">
        <v>507</v>
      </c>
      <c r="D10" s="9" t="s">
        <v>76</v>
      </c>
      <c r="E10" s="12">
        <v>2347848</v>
      </c>
      <c r="F10" s="13">
        <v>6363.84</v>
      </c>
      <c r="G10" s="14">
        <v>1.9E-2</v>
      </c>
      <c r="H10" s="15"/>
      <c r="I10" s="16"/>
      <c r="J10" s="50"/>
    </row>
    <row r="11" spans="1:10" ht="12.95" customHeight="1" x14ac:dyDescent="0.2">
      <c r="A11" s="10" t="s">
        <v>508</v>
      </c>
      <c r="B11" s="11" t="s">
        <v>509</v>
      </c>
      <c r="C11" s="9" t="s">
        <v>510</v>
      </c>
      <c r="D11" s="9" t="s">
        <v>35</v>
      </c>
      <c r="E11" s="12">
        <v>939396</v>
      </c>
      <c r="F11" s="13">
        <v>3171.87</v>
      </c>
      <c r="G11" s="14">
        <v>9.4999999999999998E-3</v>
      </c>
      <c r="H11" s="15"/>
      <c r="I11" s="16"/>
      <c r="J11" s="50"/>
    </row>
    <row r="12" spans="1:10" ht="12.95" customHeight="1" x14ac:dyDescent="0.2">
      <c r="A12" s="10" t="s">
        <v>119</v>
      </c>
      <c r="B12" s="11" t="s">
        <v>120</v>
      </c>
      <c r="C12" s="9" t="s">
        <v>121</v>
      </c>
      <c r="D12" s="9" t="s">
        <v>122</v>
      </c>
      <c r="E12" s="12">
        <v>62212</v>
      </c>
      <c r="F12" s="13">
        <v>2380.23</v>
      </c>
      <c r="G12" s="14">
        <v>7.1000000000000004E-3</v>
      </c>
      <c r="H12" s="15"/>
      <c r="I12" s="16"/>
      <c r="J12" s="50"/>
    </row>
    <row r="13" spans="1:10" ht="12.95" customHeight="1" x14ac:dyDescent="0.2">
      <c r="A13" s="10" t="s">
        <v>112</v>
      </c>
      <c r="B13" s="11" t="s">
        <v>113</v>
      </c>
      <c r="C13" s="9" t="s">
        <v>114</v>
      </c>
      <c r="D13" s="9" t="s">
        <v>59</v>
      </c>
      <c r="E13" s="12">
        <v>60870</v>
      </c>
      <c r="F13" s="13">
        <v>269.08</v>
      </c>
      <c r="G13" s="14">
        <v>8.0000000000000004E-4</v>
      </c>
      <c r="H13" s="15"/>
      <c r="I13" s="16"/>
      <c r="J13" s="50"/>
    </row>
    <row r="14" spans="1:10" ht="12.95" customHeight="1" x14ac:dyDescent="0.2">
      <c r="A14" s="50"/>
      <c r="B14" s="17" t="s">
        <v>126</v>
      </c>
      <c r="C14" s="18"/>
      <c r="D14" s="18"/>
      <c r="E14" s="18"/>
      <c r="F14" s="19">
        <v>33242.92</v>
      </c>
      <c r="G14" s="20">
        <f>SUM(G7:G13)</f>
        <v>9.9399999999999988E-2</v>
      </c>
      <c r="H14" s="21"/>
      <c r="I14" s="22"/>
      <c r="J14" s="50"/>
    </row>
    <row r="15" spans="1:10" ht="12.95" customHeight="1" x14ac:dyDescent="0.2">
      <c r="A15" s="50"/>
      <c r="B15" s="8" t="s">
        <v>127</v>
      </c>
      <c r="C15" s="9"/>
      <c r="D15" s="9"/>
      <c r="E15" s="9"/>
      <c r="F15" s="54"/>
      <c r="G15" s="15"/>
      <c r="H15" s="15"/>
      <c r="I15" s="16"/>
      <c r="J15" s="50"/>
    </row>
    <row r="16" spans="1:10" ht="12.95" customHeight="1" x14ac:dyDescent="0.2">
      <c r="A16" s="10" t="s">
        <v>511</v>
      </c>
      <c r="B16" s="11" t="s">
        <v>512</v>
      </c>
      <c r="C16" s="9" t="s">
        <v>513</v>
      </c>
      <c r="D16" s="9" t="s">
        <v>42</v>
      </c>
      <c r="E16" s="12">
        <v>115125</v>
      </c>
      <c r="F16" s="13">
        <v>1636.85</v>
      </c>
      <c r="G16" s="14">
        <v>4.8999999999999998E-3</v>
      </c>
      <c r="H16" s="15"/>
      <c r="I16" s="16"/>
      <c r="J16" s="50"/>
    </row>
    <row r="17" spans="1:10" ht="12.95" customHeight="1" x14ac:dyDescent="0.2">
      <c r="A17" s="10" t="s">
        <v>56</v>
      </c>
      <c r="B17" s="11" t="s">
        <v>57</v>
      </c>
      <c r="C17" s="9" t="s">
        <v>58</v>
      </c>
      <c r="D17" s="9" t="s">
        <v>59</v>
      </c>
      <c r="E17" s="12">
        <v>45600</v>
      </c>
      <c r="F17" s="13">
        <v>834.02</v>
      </c>
      <c r="G17" s="14">
        <v>2.5000000000000001E-3</v>
      </c>
      <c r="H17" s="15"/>
      <c r="I17" s="16"/>
      <c r="J17" s="50"/>
    </row>
    <row r="18" spans="1:10" ht="12.95" customHeight="1" x14ac:dyDescent="0.2">
      <c r="A18" s="10" t="s">
        <v>514</v>
      </c>
      <c r="B18" s="11" t="s">
        <v>515</v>
      </c>
      <c r="C18" s="9" t="s">
        <v>516</v>
      </c>
      <c r="D18" s="9" t="s">
        <v>153</v>
      </c>
      <c r="E18" s="12">
        <v>45150</v>
      </c>
      <c r="F18" s="13">
        <v>202.2</v>
      </c>
      <c r="G18" s="14">
        <v>5.9999999999999995E-4</v>
      </c>
      <c r="H18" s="15"/>
      <c r="I18" s="16"/>
      <c r="J18" s="50"/>
    </row>
    <row r="19" spans="1:10" ht="12.95" customHeight="1" x14ac:dyDescent="0.2">
      <c r="A19" s="50"/>
      <c r="B19" s="17" t="s">
        <v>126</v>
      </c>
      <c r="C19" s="18"/>
      <c r="D19" s="18"/>
      <c r="E19" s="18"/>
      <c r="F19" s="19">
        <f>SUM(F16:F18)</f>
        <v>2673.0699999999997</v>
      </c>
      <c r="G19" s="20">
        <v>8.0000000000000002E-3</v>
      </c>
      <c r="H19" s="21"/>
      <c r="I19" s="22"/>
      <c r="J19" s="50"/>
    </row>
    <row r="20" spans="1:10" ht="12.95" customHeight="1" x14ac:dyDescent="0.2">
      <c r="A20" s="50"/>
      <c r="B20" s="8" t="s">
        <v>188</v>
      </c>
      <c r="C20" s="9"/>
      <c r="D20" s="9"/>
      <c r="E20" s="9"/>
      <c r="F20" s="54"/>
      <c r="G20" s="15"/>
      <c r="H20" s="15"/>
      <c r="I20" s="16"/>
      <c r="J20" s="50"/>
    </row>
    <row r="21" spans="1:10" ht="12.95" customHeight="1" x14ac:dyDescent="0.2">
      <c r="A21" s="10" t="s">
        <v>189</v>
      </c>
      <c r="B21" s="11" t="s">
        <v>190</v>
      </c>
      <c r="C21" s="9" t="s">
        <v>191</v>
      </c>
      <c r="D21" s="9" t="s">
        <v>181</v>
      </c>
      <c r="E21" s="12">
        <v>3979328</v>
      </c>
      <c r="F21" s="13">
        <v>16998.5</v>
      </c>
      <c r="G21" s="14">
        <v>5.0799999999999998E-2</v>
      </c>
      <c r="H21" s="15"/>
      <c r="I21" s="16"/>
      <c r="J21" s="50"/>
    </row>
    <row r="22" spans="1:10" ht="12.95" customHeight="1" x14ac:dyDescent="0.2">
      <c r="A22" s="10" t="s">
        <v>192</v>
      </c>
      <c r="B22" s="11" t="s">
        <v>193</v>
      </c>
      <c r="C22" s="9" t="s">
        <v>194</v>
      </c>
      <c r="D22" s="9" t="s">
        <v>181</v>
      </c>
      <c r="E22" s="12">
        <v>5200248</v>
      </c>
      <c r="F22" s="13">
        <v>16582.55</v>
      </c>
      <c r="G22" s="14">
        <v>4.9599999999999998E-2</v>
      </c>
      <c r="H22" s="15"/>
      <c r="I22" s="16"/>
      <c r="J22" s="50"/>
    </row>
    <row r="23" spans="1:10" ht="12.95" customHeight="1" x14ac:dyDescent="0.2">
      <c r="A23" s="10" t="s">
        <v>195</v>
      </c>
      <c r="B23" s="11" t="s">
        <v>196</v>
      </c>
      <c r="C23" s="9" t="s">
        <v>197</v>
      </c>
      <c r="D23" s="9" t="s">
        <v>181</v>
      </c>
      <c r="E23" s="12">
        <v>493139</v>
      </c>
      <c r="F23" s="13">
        <v>2280.7199999999998</v>
      </c>
      <c r="G23" s="14">
        <v>6.7999999999999996E-3</v>
      </c>
      <c r="H23" s="15"/>
      <c r="I23" s="16"/>
      <c r="J23" s="50"/>
    </row>
    <row r="24" spans="1:10" ht="12.95" customHeight="1" x14ac:dyDescent="0.2">
      <c r="A24" s="50"/>
      <c r="B24" s="17" t="s">
        <v>126</v>
      </c>
      <c r="C24" s="18"/>
      <c r="D24" s="18"/>
      <c r="E24" s="18"/>
      <c r="F24" s="19">
        <f>SUM(F21:F23)</f>
        <v>35861.770000000004</v>
      </c>
      <c r="G24" s="20">
        <v>0.1072</v>
      </c>
      <c r="H24" s="21"/>
      <c r="I24" s="22"/>
      <c r="J24" s="50"/>
    </row>
    <row r="25" spans="1:10" ht="12.95" customHeight="1" x14ac:dyDescent="0.2">
      <c r="A25" s="50"/>
      <c r="B25" s="17" t="s">
        <v>198</v>
      </c>
      <c r="C25" s="18"/>
      <c r="D25" s="18"/>
      <c r="E25" s="18"/>
      <c r="F25" s="21" t="s">
        <v>199</v>
      </c>
      <c r="G25" s="21" t="s">
        <v>199</v>
      </c>
      <c r="H25" s="21"/>
      <c r="I25" s="22"/>
      <c r="J25" s="50"/>
    </row>
    <row r="26" spans="1:10" ht="12.95" customHeight="1" x14ac:dyDescent="0.2">
      <c r="A26" s="50"/>
      <c r="B26" s="17" t="s">
        <v>126</v>
      </c>
      <c r="C26" s="18"/>
      <c r="D26" s="18"/>
      <c r="E26" s="18"/>
      <c r="F26" s="21" t="s">
        <v>199</v>
      </c>
      <c r="G26" s="21" t="s">
        <v>199</v>
      </c>
      <c r="H26" s="21"/>
      <c r="I26" s="22"/>
      <c r="J26" s="50"/>
    </row>
    <row r="27" spans="1:10" ht="12.95" customHeight="1" x14ac:dyDescent="0.2">
      <c r="A27" s="50"/>
      <c r="B27" s="17" t="s">
        <v>200</v>
      </c>
      <c r="C27" s="23"/>
      <c r="D27" s="18"/>
      <c r="E27" s="23"/>
      <c r="F27" s="19">
        <v>71777.759999999995</v>
      </c>
      <c r="G27" s="20">
        <v>0.21460000000000001</v>
      </c>
      <c r="H27" s="21"/>
      <c r="I27" s="22"/>
      <c r="J27" s="50"/>
    </row>
    <row r="28" spans="1:10" ht="12.95" customHeight="1" x14ac:dyDescent="0.2">
      <c r="A28" s="50"/>
      <c r="B28" s="8" t="s">
        <v>382</v>
      </c>
      <c r="C28" s="9"/>
      <c r="D28" s="9"/>
      <c r="E28" s="9"/>
      <c r="F28" s="9"/>
      <c r="G28" s="9"/>
      <c r="H28" s="15"/>
      <c r="I28" s="16"/>
      <c r="J28" s="50"/>
    </row>
    <row r="29" spans="1:10" ht="12.95" customHeight="1" x14ac:dyDescent="0.2">
      <c r="A29" s="50"/>
      <c r="B29" s="8" t="s">
        <v>383</v>
      </c>
      <c r="C29" s="9"/>
      <c r="D29" s="9"/>
      <c r="E29" s="9"/>
      <c r="F29" s="54"/>
      <c r="G29" s="15"/>
      <c r="H29" s="15"/>
      <c r="I29" s="16"/>
      <c r="J29" s="50"/>
    </row>
    <row r="30" spans="1:10" ht="12.95" customHeight="1" x14ac:dyDescent="0.2">
      <c r="A30" s="10" t="s">
        <v>523</v>
      </c>
      <c r="B30" s="11" t="s">
        <v>1306</v>
      </c>
      <c r="C30" s="9" t="s">
        <v>524</v>
      </c>
      <c r="D30" s="9" t="s">
        <v>365</v>
      </c>
      <c r="E30" s="12">
        <v>15000000</v>
      </c>
      <c r="F30" s="13">
        <v>14742.71</v>
      </c>
      <c r="G30" s="14">
        <v>4.41E-2</v>
      </c>
      <c r="H30" s="24">
        <v>7.6562000000000005E-2</v>
      </c>
      <c r="I30" s="16"/>
      <c r="J30" s="50"/>
    </row>
    <row r="31" spans="1:10" ht="12.95" customHeight="1" x14ac:dyDescent="0.2">
      <c r="A31" s="10" t="s">
        <v>525</v>
      </c>
      <c r="B31" s="11" t="s">
        <v>1307</v>
      </c>
      <c r="C31" s="9" t="s">
        <v>526</v>
      </c>
      <c r="D31" s="9" t="s">
        <v>365</v>
      </c>
      <c r="E31" s="12">
        <v>14000000</v>
      </c>
      <c r="F31" s="13">
        <v>13752.98</v>
      </c>
      <c r="G31" s="14">
        <v>4.1099999999999998E-2</v>
      </c>
      <c r="H31" s="24">
        <v>7.6327999999999993E-2</v>
      </c>
      <c r="I31" s="16"/>
      <c r="J31" s="50"/>
    </row>
    <row r="32" spans="1:10" ht="12.95" customHeight="1" x14ac:dyDescent="0.2">
      <c r="A32" s="10" t="s">
        <v>527</v>
      </c>
      <c r="B32" s="11" t="s">
        <v>1308</v>
      </c>
      <c r="C32" s="9" t="s">
        <v>528</v>
      </c>
      <c r="D32" s="9" t="s">
        <v>365</v>
      </c>
      <c r="E32" s="12">
        <v>12500000</v>
      </c>
      <c r="F32" s="13">
        <v>12623.33</v>
      </c>
      <c r="G32" s="14">
        <v>3.7699999999999997E-2</v>
      </c>
      <c r="H32" s="24">
        <v>7.6042999999999999E-2</v>
      </c>
      <c r="I32" s="16"/>
      <c r="J32" s="50"/>
    </row>
    <row r="33" spans="1:10" ht="12.95" customHeight="1" x14ac:dyDescent="0.2">
      <c r="A33" s="10" t="s">
        <v>529</v>
      </c>
      <c r="B33" s="11" t="s">
        <v>1309</v>
      </c>
      <c r="C33" s="9" t="s">
        <v>530</v>
      </c>
      <c r="D33" s="9" t="s">
        <v>365</v>
      </c>
      <c r="E33" s="12">
        <v>9500000</v>
      </c>
      <c r="F33" s="13">
        <v>9331.23</v>
      </c>
      <c r="G33" s="14">
        <v>2.7900000000000001E-2</v>
      </c>
      <c r="H33" s="24">
        <v>7.8186000000000005E-2</v>
      </c>
      <c r="I33" s="16"/>
      <c r="J33" s="50"/>
    </row>
    <row r="34" spans="1:10" ht="12.95" customHeight="1" x14ac:dyDescent="0.2">
      <c r="A34" s="10" t="s">
        <v>531</v>
      </c>
      <c r="B34" s="11" t="s">
        <v>1310</v>
      </c>
      <c r="C34" s="9" t="s">
        <v>532</v>
      </c>
      <c r="D34" s="9" t="s">
        <v>365</v>
      </c>
      <c r="E34" s="12">
        <v>8500000</v>
      </c>
      <c r="F34" s="13">
        <v>8590.3799999999992</v>
      </c>
      <c r="G34" s="14">
        <v>2.5700000000000001E-2</v>
      </c>
      <c r="H34" s="24">
        <v>7.7495999999999995E-2</v>
      </c>
      <c r="I34" s="16"/>
      <c r="J34" s="50"/>
    </row>
    <row r="35" spans="1:10" ht="12.95" customHeight="1" x14ac:dyDescent="0.2">
      <c r="A35" s="10" t="s">
        <v>533</v>
      </c>
      <c r="B35" s="11" t="s">
        <v>1311</v>
      </c>
      <c r="C35" s="9" t="s">
        <v>534</v>
      </c>
      <c r="D35" s="9" t="s">
        <v>365</v>
      </c>
      <c r="E35" s="12">
        <v>7500000</v>
      </c>
      <c r="F35" s="13">
        <v>7620.96</v>
      </c>
      <c r="G35" s="14">
        <v>2.2800000000000001E-2</v>
      </c>
      <c r="H35" s="24">
        <v>7.5694999999999998E-2</v>
      </c>
      <c r="I35" s="16"/>
      <c r="J35" s="50"/>
    </row>
    <row r="36" spans="1:10" ht="12.95" customHeight="1" x14ac:dyDescent="0.2">
      <c r="A36" s="10" t="s">
        <v>535</v>
      </c>
      <c r="B36" s="11" t="s">
        <v>1312</v>
      </c>
      <c r="C36" s="9" t="s">
        <v>536</v>
      </c>
      <c r="D36" s="9" t="s">
        <v>365</v>
      </c>
      <c r="E36" s="12">
        <v>7500000</v>
      </c>
      <c r="F36" s="13">
        <v>7598.96</v>
      </c>
      <c r="G36" s="14">
        <v>2.2700000000000001E-2</v>
      </c>
      <c r="H36" s="24">
        <v>7.5316999999999995E-2</v>
      </c>
      <c r="I36" s="16"/>
      <c r="J36" s="50"/>
    </row>
    <row r="37" spans="1:10" ht="12.95" customHeight="1" x14ac:dyDescent="0.2">
      <c r="A37" s="10" t="s">
        <v>537</v>
      </c>
      <c r="B37" s="11" t="s">
        <v>1313</v>
      </c>
      <c r="C37" s="9" t="s">
        <v>538</v>
      </c>
      <c r="D37" s="9" t="s">
        <v>386</v>
      </c>
      <c r="E37" s="12">
        <v>7500</v>
      </c>
      <c r="F37" s="13">
        <v>7432.01</v>
      </c>
      <c r="G37" s="14">
        <v>2.2200000000000001E-2</v>
      </c>
      <c r="H37" s="24">
        <v>7.8350000000000003E-2</v>
      </c>
      <c r="I37" s="16"/>
      <c r="J37" s="50"/>
    </row>
    <row r="38" spans="1:10" ht="12.95" customHeight="1" x14ac:dyDescent="0.2">
      <c r="A38" s="10" t="s">
        <v>539</v>
      </c>
      <c r="B38" s="11" t="s">
        <v>1314</v>
      </c>
      <c r="C38" s="9" t="s">
        <v>540</v>
      </c>
      <c r="D38" s="9" t="s">
        <v>365</v>
      </c>
      <c r="E38" s="12">
        <v>5675600</v>
      </c>
      <c r="F38" s="13">
        <v>5708.73</v>
      </c>
      <c r="G38" s="14">
        <v>1.7100000000000001E-2</v>
      </c>
      <c r="H38" s="24">
        <v>7.5316999999999995E-2</v>
      </c>
      <c r="I38" s="16"/>
      <c r="J38" s="50"/>
    </row>
    <row r="39" spans="1:10" ht="12.95" customHeight="1" x14ac:dyDescent="0.2">
      <c r="A39" s="10" t="s">
        <v>541</v>
      </c>
      <c r="B39" s="11" t="s">
        <v>1315</v>
      </c>
      <c r="C39" s="9" t="s">
        <v>542</v>
      </c>
      <c r="D39" s="9" t="s">
        <v>365</v>
      </c>
      <c r="E39" s="12">
        <v>5500000</v>
      </c>
      <c r="F39" s="13">
        <v>5346.41</v>
      </c>
      <c r="G39" s="14">
        <v>1.6E-2</v>
      </c>
      <c r="H39" s="24">
        <v>7.5998999999999997E-2</v>
      </c>
      <c r="I39" s="16"/>
      <c r="J39" s="50"/>
    </row>
    <row r="40" spans="1:10" ht="12.95" customHeight="1" x14ac:dyDescent="0.2">
      <c r="A40" s="10" t="s">
        <v>543</v>
      </c>
      <c r="B40" s="11" t="s">
        <v>1316</v>
      </c>
      <c r="C40" s="9" t="s">
        <v>544</v>
      </c>
      <c r="D40" s="9" t="s">
        <v>365</v>
      </c>
      <c r="E40" s="12">
        <v>5000000</v>
      </c>
      <c r="F40" s="13">
        <v>5000.42</v>
      </c>
      <c r="G40" s="14">
        <v>1.4999999999999999E-2</v>
      </c>
      <c r="H40" s="24">
        <v>7.7495999999999995E-2</v>
      </c>
      <c r="I40" s="16"/>
      <c r="J40" s="50"/>
    </row>
    <row r="41" spans="1:10" ht="12.95" customHeight="1" x14ac:dyDescent="0.2">
      <c r="A41" s="10" t="s">
        <v>545</v>
      </c>
      <c r="B41" s="11" t="s">
        <v>1317</v>
      </c>
      <c r="C41" s="9" t="s">
        <v>546</v>
      </c>
      <c r="D41" s="9" t="s">
        <v>365</v>
      </c>
      <c r="E41" s="12">
        <v>5000000</v>
      </c>
      <c r="F41" s="13">
        <v>4971.07</v>
      </c>
      <c r="G41" s="14">
        <v>1.49E-2</v>
      </c>
      <c r="H41" s="24">
        <v>7.6103000000000004E-2</v>
      </c>
      <c r="I41" s="16"/>
      <c r="J41" s="50"/>
    </row>
    <row r="42" spans="1:10" ht="12.95" customHeight="1" x14ac:dyDescent="0.2">
      <c r="A42" s="10" t="s">
        <v>547</v>
      </c>
      <c r="B42" s="11" t="s">
        <v>1442</v>
      </c>
      <c r="C42" s="9" t="s">
        <v>548</v>
      </c>
      <c r="D42" s="9" t="s">
        <v>549</v>
      </c>
      <c r="E42" s="12">
        <v>5000</v>
      </c>
      <c r="F42" s="13">
        <v>4967.97</v>
      </c>
      <c r="G42" s="14">
        <v>1.49E-2</v>
      </c>
      <c r="H42" s="24">
        <v>7.8312999999999994E-2</v>
      </c>
      <c r="I42" s="16"/>
      <c r="J42" s="50"/>
    </row>
    <row r="43" spans="1:10" ht="12.95" customHeight="1" x14ac:dyDescent="0.2">
      <c r="A43" s="10" t="s">
        <v>550</v>
      </c>
      <c r="B43" s="11" t="s">
        <v>1318</v>
      </c>
      <c r="C43" s="9" t="s">
        <v>551</v>
      </c>
      <c r="D43" s="9" t="s">
        <v>365</v>
      </c>
      <c r="E43" s="12">
        <v>5000000</v>
      </c>
      <c r="F43" s="13">
        <v>4950.76</v>
      </c>
      <c r="G43" s="14">
        <v>1.4800000000000001E-2</v>
      </c>
      <c r="H43" s="24">
        <v>7.7399999999999997E-2</v>
      </c>
      <c r="I43" s="16"/>
      <c r="J43" s="50"/>
    </row>
    <row r="44" spans="1:10" ht="12.95" customHeight="1" x14ac:dyDescent="0.2">
      <c r="A44" s="10" t="s">
        <v>552</v>
      </c>
      <c r="B44" s="11" t="s">
        <v>1443</v>
      </c>
      <c r="C44" s="9" t="s">
        <v>553</v>
      </c>
      <c r="D44" s="9" t="s">
        <v>386</v>
      </c>
      <c r="E44" s="12">
        <v>5000</v>
      </c>
      <c r="F44" s="13">
        <v>4932.2299999999996</v>
      </c>
      <c r="G44" s="14">
        <v>1.47E-2</v>
      </c>
      <c r="H44" s="24">
        <v>8.1000000000000003E-2</v>
      </c>
      <c r="I44" s="16"/>
      <c r="J44" s="50"/>
    </row>
    <row r="45" spans="1:10" ht="12.95" customHeight="1" x14ac:dyDescent="0.2">
      <c r="A45" s="10" t="s">
        <v>554</v>
      </c>
      <c r="B45" s="11" t="s">
        <v>1319</v>
      </c>
      <c r="C45" s="9" t="s">
        <v>555</v>
      </c>
      <c r="D45" s="9" t="s">
        <v>386</v>
      </c>
      <c r="E45" s="12">
        <v>5000</v>
      </c>
      <c r="F45" s="13">
        <v>4931.2</v>
      </c>
      <c r="G45" s="14">
        <v>1.47E-2</v>
      </c>
      <c r="H45" s="24">
        <v>7.8149999999999997E-2</v>
      </c>
      <c r="I45" s="16"/>
      <c r="J45" s="50"/>
    </row>
    <row r="46" spans="1:10" ht="12.95" customHeight="1" x14ac:dyDescent="0.2">
      <c r="A46" s="10" t="s">
        <v>556</v>
      </c>
      <c r="B46" s="11" t="s">
        <v>1320</v>
      </c>
      <c r="C46" s="9" t="s">
        <v>557</v>
      </c>
      <c r="D46" s="9" t="s">
        <v>365</v>
      </c>
      <c r="E46" s="12">
        <v>5000000</v>
      </c>
      <c r="F46" s="13">
        <v>4909.13</v>
      </c>
      <c r="G46" s="14">
        <v>1.47E-2</v>
      </c>
      <c r="H46" s="24">
        <v>7.8186000000000005E-2</v>
      </c>
      <c r="I46" s="16"/>
      <c r="J46" s="50"/>
    </row>
    <row r="47" spans="1:10" ht="12.95" customHeight="1" x14ac:dyDescent="0.2">
      <c r="A47" s="10" t="s">
        <v>558</v>
      </c>
      <c r="B47" s="11" t="s">
        <v>1321</v>
      </c>
      <c r="C47" s="9" t="s">
        <v>559</v>
      </c>
      <c r="D47" s="9" t="s">
        <v>365</v>
      </c>
      <c r="E47" s="12">
        <v>5000000</v>
      </c>
      <c r="F47" s="13">
        <v>4895.97</v>
      </c>
      <c r="G47" s="14">
        <v>1.46E-2</v>
      </c>
      <c r="H47" s="24">
        <v>7.6327999999999993E-2</v>
      </c>
      <c r="I47" s="16"/>
      <c r="J47" s="50"/>
    </row>
    <row r="48" spans="1:10" ht="12.95" customHeight="1" x14ac:dyDescent="0.2">
      <c r="A48" s="10" t="s">
        <v>560</v>
      </c>
      <c r="B48" s="11" t="s">
        <v>1322</v>
      </c>
      <c r="C48" s="9" t="s">
        <v>561</v>
      </c>
      <c r="D48" s="9" t="s">
        <v>365</v>
      </c>
      <c r="E48" s="12">
        <v>5000000</v>
      </c>
      <c r="F48" s="13">
        <v>4890.5600000000004</v>
      </c>
      <c r="G48" s="14">
        <v>1.46E-2</v>
      </c>
      <c r="H48" s="24">
        <v>7.7399999999999997E-2</v>
      </c>
      <c r="I48" s="16"/>
      <c r="J48" s="50"/>
    </row>
    <row r="49" spans="1:10" ht="12.95" customHeight="1" x14ac:dyDescent="0.2">
      <c r="A49" s="10" t="s">
        <v>562</v>
      </c>
      <c r="B49" s="11" t="s">
        <v>1323</v>
      </c>
      <c r="C49" s="9" t="s">
        <v>563</v>
      </c>
      <c r="D49" s="9" t="s">
        <v>365</v>
      </c>
      <c r="E49" s="12">
        <v>5000000</v>
      </c>
      <c r="F49" s="13">
        <v>4884.21</v>
      </c>
      <c r="G49" s="14">
        <v>1.46E-2</v>
      </c>
      <c r="H49" s="24">
        <v>7.7840999999999994E-2</v>
      </c>
      <c r="I49" s="16"/>
      <c r="J49" s="50"/>
    </row>
    <row r="50" spans="1:10" ht="12.95" customHeight="1" x14ac:dyDescent="0.2">
      <c r="A50" s="10" t="s">
        <v>564</v>
      </c>
      <c r="B50" s="11" t="s">
        <v>1324</v>
      </c>
      <c r="C50" s="9" t="s">
        <v>565</v>
      </c>
      <c r="D50" s="9" t="s">
        <v>365</v>
      </c>
      <c r="E50" s="12">
        <v>4500000</v>
      </c>
      <c r="F50" s="13">
        <v>4507.07</v>
      </c>
      <c r="G50" s="14">
        <v>1.35E-2</v>
      </c>
      <c r="H50" s="24">
        <v>7.7495999999999995E-2</v>
      </c>
      <c r="I50" s="16"/>
      <c r="J50" s="50"/>
    </row>
    <row r="51" spans="1:10" ht="12.95" customHeight="1" x14ac:dyDescent="0.2">
      <c r="A51" s="10" t="s">
        <v>566</v>
      </c>
      <c r="B51" s="11" t="s">
        <v>1325</v>
      </c>
      <c r="C51" s="9" t="s">
        <v>567</v>
      </c>
      <c r="D51" s="9" t="s">
        <v>365</v>
      </c>
      <c r="E51" s="12">
        <v>4500000</v>
      </c>
      <c r="F51" s="13">
        <v>4437.93</v>
      </c>
      <c r="G51" s="14">
        <v>1.3299999999999999E-2</v>
      </c>
      <c r="H51" s="24">
        <v>7.6562000000000005E-2</v>
      </c>
      <c r="I51" s="16"/>
      <c r="J51" s="50"/>
    </row>
    <row r="52" spans="1:10" ht="12.95" customHeight="1" x14ac:dyDescent="0.2">
      <c r="A52" s="10" t="s">
        <v>568</v>
      </c>
      <c r="B52" s="11" t="s">
        <v>1326</v>
      </c>
      <c r="C52" s="9" t="s">
        <v>569</v>
      </c>
      <c r="D52" s="9" t="s">
        <v>365</v>
      </c>
      <c r="E52" s="12">
        <v>4000000</v>
      </c>
      <c r="F52" s="13">
        <v>4008.26</v>
      </c>
      <c r="G52" s="14">
        <v>1.2E-2</v>
      </c>
      <c r="H52" s="24">
        <v>7.8084000000000001E-2</v>
      </c>
      <c r="I52" s="16"/>
      <c r="J52" s="50"/>
    </row>
    <row r="53" spans="1:10" ht="12.95" customHeight="1" x14ac:dyDescent="0.2">
      <c r="A53" s="10" t="s">
        <v>570</v>
      </c>
      <c r="B53" s="11" t="s">
        <v>1327</v>
      </c>
      <c r="C53" s="9" t="s">
        <v>571</v>
      </c>
      <c r="D53" s="9" t="s">
        <v>365</v>
      </c>
      <c r="E53" s="12">
        <v>3500000</v>
      </c>
      <c r="F53" s="13">
        <v>3521.23</v>
      </c>
      <c r="G53" s="14">
        <v>1.0500000000000001E-2</v>
      </c>
      <c r="H53" s="24">
        <v>7.7399999999999997E-2</v>
      </c>
      <c r="I53" s="16"/>
      <c r="J53" s="50"/>
    </row>
    <row r="54" spans="1:10" ht="12.95" customHeight="1" x14ac:dyDescent="0.2">
      <c r="A54" s="10" t="s">
        <v>572</v>
      </c>
      <c r="B54" s="11" t="s">
        <v>1328</v>
      </c>
      <c r="C54" s="9" t="s">
        <v>573</v>
      </c>
      <c r="D54" s="9" t="s">
        <v>365</v>
      </c>
      <c r="E54" s="12">
        <v>3500000</v>
      </c>
      <c r="F54" s="13">
        <v>3501.06</v>
      </c>
      <c r="G54" s="14">
        <v>1.0500000000000001E-2</v>
      </c>
      <c r="H54" s="24">
        <v>7.5145000000000003E-2</v>
      </c>
      <c r="I54" s="16"/>
      <c r="J54" s="50"/>
    </row>
    <row r="55" spans="1:10" ht="12.95" customHeight="1" x14ac:dyDescent="0.2">
      <c r="A55" s="10" t="s">
        <v>574</v>
      </c>
      <c r="B55" s="11" t="s">
        <v>1329</v>
      </c>
      <c r="C55" s="9" t="s">
        <v>575</v>
      </c>
      <c r="D55" s="9" t="s">
        <v>365</v>
      </c>
      <c r="E55" s="12">
        <v>3500000</v>
      </c>
      <c r="F55" s="13">
        <v>3489.04</v>
      </c>
      <c r="G55" s="14">
        <v>1.04E-2</v>
      </c>
      <c r="H55" s="24">
        <v>7.8060000000000004E-2</v>
      </c>
      <c r="I55" s="16"/>
      <c r="J55" s="50"/>
    </row>
    <row r="56" spans="1:10" ht="12.95" customHeight="1" x14ac:dyDescent="0.2">
      <c r="A56" s="10" t="s">
        <v>576</v>
      </c>
      <c r="B56" s="11" t="s">
        <v>1330</v>
      </c>
      <c r="C56" s="9" t="s">
        <v>577</v>
      </c>
      <c r="D56" s="9" t="s">
        <v>365</v>
      </c>
      <c r="E56" s="12">
        <v>3000000</v>
      </c>
      <c r="F56" s="13">
        <v>2892.5</v>
      </c>
      <c r="G56" s="14">
        <v>8.6E-3</v>
      </c>
      <c r="H56" s="24">
        <v>7.7296000000000004E-2</v>
      </c>
      <c r="I56" s="16"/>
      <c r="J56" s="50"/>
    </row>
    <row r="57" spans="1:10" ht="12.95" customHeight="1" x14ac:dyDescent="0.2">
      <c r="A57" s="10" t="s">
        <v>578</v>
      </c>
      <c r="B57" s="11" t="s">
        <v>1331</v>
      </c>
      <c r="C57" s="9" t="s">
        <v>579</v>
      </c>
      <c r="D57" s="9" t="s">
        <v>365</v>
      </c>
      <c r="E57" s="12">
        <v>2500000</v>
      </c>
      <c r="F57" s="13">
        <v>2522.54</v>
      </c>
      <c r="G57" s="14">
        <v>7.4999999999999997E-3</v>
      </c>
      <c r="H57" s="24">
        <v>7.7495999999999995E-2</v>
      </c>
      <c r="I57" s="16"/>
      <c r="J57" s="50"/>
    </row>
    <row r="58" spans="1:10" ht="12.95" customHeight="1" x14ac:dyDescent="0.2">
      <c r="A58" s="10" t="s">
        <v>580</v>
      </c>
      <c r="B58" s="11" t="s">
        <v>1332</v>
      </c>
      <c r="C58" s="9" t="s">
        <v>581</v>
      </c>
      <c r="D58" s="9" t="s">
        <v>365</v>
      </c>
      <c r="E58" s="12">
        <v>2500000</v>
      </c>
      <c r="F58" s="13">
        <v>2513.96</v>
      </c>
      <c r="G58" s="14">
        <v>7.4999999999999997E-3</v>
      </c>
      <c r="H58" s="24">
        <v>7.7399999999999997E-2</v>
      </c>
      <c r="I58" s="16"/>
      <c r="J58" s="50"/>
    </row>
    <row r="59" spans="1:10" ht="12.95" customHeight="1" x14ac:dyDescent="0.2">
      <c r="A59" s="10" t="s">
        <v>582</v>
      </c>
      <c r="B59" s="11" t="s">
        <v>1333</v>
      </c>
      <c r="C59" s="9" t="s">
        <v>583</v>
      </c>
      <c r="D59" s="9" t="s">
        <v>365</v>
      </c>
      <c r="E59" s="12">
        <v>2500000</v>
      </c>
      <c r="F59" s="13">
        <v>2513.54</v>
      </c>
      <c r="G59" s="14">
        <v>7.4999999999999997E-3</v>
      </c>
      <c r="H59" s="24">
        <v>7.0085999999999996E-2</v>
      </c>
      <c r="I59" s="16"/>
      <c r="J59" s="50"/>
    </row>
    <row r="60" spans="1:10" ht="12.95" customHeight="1" x14ac:dyDescent="0.2">
      <c r="A60" s="10" t="s">
        <v>584</v>
      </c>
      <c r="B60" s="11" t="s">
        <v>1334</v>
      </c>
      <c r="C60" s="9" t="s">
        <v>585</v>
      </c>
      <c r="D60" s="9" t="s">
        <v>365</v>
      </c>
      <c r="E60" s="12">
        <v>2500000</v>
      </c>
      <c r="F60" s="13">
        <v>2504.89</v>
      </c>
      <c r="G60" s="14">
        <v>7.4999999999999997E-3</v>
      </c>
      <c r="H60" s="24">
        <v>7.8638E-2</v>
      </c>
      <c r="I60" s="16"/>
      <c r="J60" s="50"/>
    </row>
    <row r="61" spans="1:10" ht="12.95" customHeight="1" x14ac:dyDescent="0.2">
      <c r="A61" s="10" t="s">
        <v>586</v>
      </c>
      <c r="B61" s="11" t="s">
        <v>1335</v>
      </c>
      <c r="C61" s="9" t="s">
        <v>587</v>
      </c>
      <c r="D61" s="9" t="s">
        <v>365</v>
      </c>
      <c r="E61" s="12">
        <v>2500000</v>
      </c>
      <c r="F61" s="13">
        <v>2504.8200000000002</v>
      </c>
      <c r="G61" s="14">
        <v>7.4999999999999997E-3</v>
      </c>
      <c r="H61" s="24">
        <v>7.6463000000000003E-2</v>
      </c>
      <c r="I61" s="16"/>
      <c r="J61" s="50"/>
    </row>
    <row r="62" spans="1:10" ht="12.95" customHeight="1" x14ac:dyDescent="0.2">
      <c r="A62" s="10" t="s">
        <v>588</v>
      </c>
      <c r="B62" s="11" t="s">
        <v>1336</v>
      </c>
      <c r="C62" s="9" t="s">
        <v>589</v>
      </c>
      <c r="D62" s="9" t="s">
        <v>365</v>
      </c>
      <c r="E62" s="12">
        <v>2500000</v>
      </c>
      <c r="F62" s="13">
        <v>2502.67</v>
      </c>
      <c r="G62" s="14">
        <v>7.4999999999999997E-3</v>
      </c>
      <c r="H62" s="24">
        <v>7.6103000000000004E-2</v>
      </c>
      <c r="I62" s="16"/>
      <c r="J62" s="50"/>
    </row>
    <row r="63" spans="1:10" ht="12.95" customHeight="1" x14ac:dyDescent="0.2">
      <c r="A63" s="10" t="s">
        <v>590</v>
      </c>
      <c r="B63" s="11" t="s">
        <v>1337</v>
      </c>
      <c r="C63" s="9" t="s">
        <v>591</v>
      </c>
      <c r="D63" s="9" t="s">
        <v>386</v>
      </c>
      <c r="E63" s="12">
        <v>2500</v>
      </c>
      <c r="F63" s="13">
        <v>2501.94</v>
      </c>
      <c r="G63" s="14">
        <v>7.4999999999999997E-3</v>
      </c>
      <c r="H63" s="24">
        <v>0.08</v>
      </c>
      <c r="I63" s="16"/>
      <c r="J63" s="50"/>
    </row>
    <row r="64" spans="1:10" ht="12.95" customHeight="1" x14ac:dyDescent="0.2">
      <c r="A64" s="10" t="s">
        <v>592</v>
      </c>
      <c r="B64" s="11" t="s">
        <v>1338</v>
      </c>
      <c r="C64" s="9" t="s">
        <v>593</v>
      </c>
      <c r="D64" s="9" t="s">
        <v>386</v>
      </c>
      <c r="E64" s="12">
        <v>2500</v>
      </c>
      <c r="F64" s="13">
        <v>2483.56</v>
      </c>
      <c r="G64" s="14">
        <v>7.4000000000000003E-3</v>
      </c>
      <c r="H64" s="24">
        <v>7.9699999999999993E-2</v>
      </c>
      <c r="I64" s="16"/>
      <c r="J64" s="50"/>
    </row>
    <row r="65" spans="1:10" ht="12.95" customHeight="1" x14ac:dyDescent="0.2">
      <c r="A65" s="10" t="s">
        <v>594</v>
      </c>
      <c r="B65" s="11" t="s">
        <v>1339</v>
      </c>
      <c r="C65" s="9" t="s">
        <v>595</v>
      </c>
      <c r="D65" s="9" t="s">
        <v>386</v>
      </c>
      <c r="E65" s="12">
        <v>2500</v>
      </c>
      <c r="F65" s="13">
        <v>2462.71</v>
      </c>
      <c r="G65" s="14">
        <v>7.4000000000000003E-3</v>
      </c>
      <c r="H65" s="24">
        <v>7.8450000000000006E-2</v>
      </c>
      <c r="I65" s="16"/>
      <c r="J65" s="50"/>
    </row>
    <row r="66" spans="1:10" ht="12.95" customHeight="1" x14ac:dyDescent="0.2">
      <c r="A66" s="10" t="s">
        <v>596</v>
      </c>
      <c r="B66" s="11" t="s">
        <v>1340</v>
      </c>
      <c r="C66" s="9" t="s">
        <v>597</v>
      </c>
      <c r="D66" s="9" t="s">
        <v>365</v>
      </c>
      <c r="E66" s="12">
        <v>2500000</v>
      </c>
      <c r="F66" s="13">
        <v>2459.02</v>
      </c>
      <c r="G66" s="14">
        <v>7.4000000000000003E-3</v>
      </c>
      <c r="H66" s="24">
        <v>7.7495999999999995E-2</v>
      </c>
      <c r="I66" s="16"/>
      <c r="J66" s="50"/>
    </row>
    <row r="67" spans="1:10" ht="12.95" customHeight="1" x14ac:dyDescent="0.2">
      <c r="A67" s="10" t="s">
        <v>598</v>
      </c>
      <c r="B67" s="11" t="s">
        <v>1341</v>
      </c>
      <c r="C67" s="9" t="s">
        <v>599</v>
      </c>
      <c r="D67" s="9" t="s">
        <v>386</v>
      </c>
      <c r="E67" s="12">
        <v>250</v>
      </c>
      <c r="F67" s="13">
        <v>2455.64</v>
      </c>
      <c r="G67" s="14">
        <v>7.3000000000000001E-3</v>
      </c>
      <c r="H67" s="24">
        <v>8.1600000000000006E-2</v>
      </c>
      <c r="I67" s="16"/>
      <c r="J67" s="50"/>
    </row>
    <row r="68" spans="1:10" ht="12.95" customHeight="1" x14ac:dyDescent="0.2">
      <c r="A68" s="10" t="s">
        <v>600</v>
      </c>
      <c r="B68" s="11" t="s">
        <v>1444</v>
      </c>
      <c r="C68" s="9" t="s">
        <v>601</v>
      </c>
      <c r="D68" s="9" t="s">
        <v>386</v>
      </c>
      <c r="E68" s="12">
        <v>2500</v>
      </c>
      <c r="F68" s="13">
        <v>2434.16</v>
      </c>
      <c r="G68" s="14">
        <v>7.3000000000000001E-3</v>
      </c>
      <c r="H68" s="24">
        <v>8.1574999999999995E-2</v>
      </c>
      <c r="I68" s="16"/>
      <c r="J68" s="50"/>
    </row>
    <row r="69" spans="1:10" ht="12.95" customHeight="1" x14ac:dyDescent="0.2">
      <c r="A69" s="10" t="s">
        <v>602</v>
      </c>
      <c r="B69" s="11" t="s">
        <v>1342</v>
      </c>
      <c r="C69" s="9" t="s">
        <v>603</v>
      </c>
      <c r="D69" s="9" t="s">
        <v>386</v>
      </c>
      <c r="E69" s="12">
        <v>2500</v>
      </c>
      <c r="F69" s="13">
        <v>2430.84</v>
      </c>
      <c r="G69" s="14">
        <v>7.3000000000000001E-3</v>
      </c>
      <c r="H69" s="24">
        <v>7.8799999999999995E-2</v>
      </c>
      <c r="I69" s="16"/>
      <c r="J69" s="50"/>
    </row>
    <row r="70" spans="1:10" ht="12.95" customHeight="1" x14ac:dyDescent="0.2">
      <c r="A70" s="10" t="s">
        <v>604</v>
      </c>
      <c r="B70" s="11" t="s">
        <v>1343</v>
      </c>
      <c r="C70" s="9" t="s">
        <v>605</v>
      </c>
      <c r="D70" s="9" t="s">
        <v>386</v>
      </c>
      <c r="E70" s="12">
        <v>2500</v>
      </c>
      <c r="F70" s="13">
        <v>2428.7199999999998</v>
      </c>
      <c r="G70" s="14">
        <v>7.3000000000000001E-3</v>
      </c>
      <c r="H70" s="24">
        <v>7.9399999999999998E-2</v>
      </c>
      <c r="I70" s="16"/>
      <c r="J70" s="50"/>
    </row>
    <row r="71" spans="1:10" ht="12.95" customHeight="1" x14ac:dyDescent="0.2">
      <c r="A71" s="10" t="s">
        <v>606</v>
      </c>
      <c r="B71" s="11" t="s">
        <v>1344</v>
      </c>
      <c r="C71" s="9" t="s">
        <v>607</v>
      </c>
      <c r="D71" s="9" t="s">
        <v>386</v>
      </c>
      <c r="E71" s="12">
        <v>2500</v>
      </c>
      <c r="F71" s="13">
        <v>2405.65</v>
      </c>
      <c r="G71" s="14">
        <v>7.1999999999999998E-3</v>
      </c>
      <c r="H71" s="24">
        <v>7.8799999999999995E-2</v>
      </c>
      <c r="I71" s="16"/>
      <c r="J71" s="50"/>
    </row>
    <row r="72" spans="1:10" ht="12.95" customHeight="1" x14ac:dyDescent="0.2">
      <c r="A72" s="10" t="s">
        <v>608</v>
      </c>
      <c r="B72" s="11" t="s">
        <v>1345</v>
      </c>
      <c r="C72" s="9" t="s">
        <v>609</v>
      </c>
      <c r="D72" s="9" t="s">
        <v>365</v>
      </c>
      <c r="E72" s="12">
        <v>2500000</v>
      </c>
      <c r="F72" s="13">
        <v>2392.3200000000002</v>
      </c>
      <c r="G72" s="14">
        <v>7.1999999999999998E-3</v>
      </c>
      <c r="H72" s="24">
        <v>7.7979999999999994E-2</v>
      </c>
      <c r="I72" s="16"/>
      <c r="J72" s="50"/>
    </row>
    <row r="73" spans="1:10" ht="12.95" customHeight="1" x14ac:dyDescent="0.2">
      <c r="A73" s="10" t="s">
        <v>610</v>
      </c>
      <c r="B73" s="11" t="s">
        <v>1346</v>
      </c>
      <c r="C73" s="9" t="s">
        <v>611</v>
      </c>
      <c r="D73" s="9" t="s">
        <v>365</v>
      </c>
      <c r="E73" s="12">
        <v>2000000</v>
      </c>
      <c r="F73" s="13">
        <v>2087.46</v>
      </c>
      <c r="G73" s="14">
        <v>6.1999999999999998E-3</v>
      </c>
      <c r="H73" s="24">
        <v>7.6313000000000006E-2</v>
      </c>
      <c r="I73" s="16"/>
      <c r="J73" s="50"/>
    </row>
    <row r="74" spans="1:10" ht="12.95" customHeight="1" x14ac:dyDescent="0.2">
      <c r="A74" s="10" t="s">
        <v>612</v>
      </c>
      <c r="B74" s="11" t="s">
        <v>1347</v>
      </c>
      <c r="C74" s="9" t="s">
        <v>613</v>
      </c>
      <c r="D74" s="9" t="s">
        <v>365</v>
      </c>
      <c r="E74" s="12">
        <v>2000000</v>
      </c>
      <c r="F74" s="13">
        <v>1956.52</v>
      </c>
      <c r="G74" s="14">
        <v>5.7999999999999996E-3</v>
      </c>
      <c r="H74" s="24">
        <v>7.6224E-2</v>
      </c>
      <c r="I74" s="16"/>
      <c r="J74" s="50"/>
    </row>
    <row r="75" spans="1:10" ht="12.95" customHeight="1" x14ac:dyDescent="0.2">
      <c r="A75" s="10" t="s">
        <v>614</v>
      </c>
      <c r="B75" s="11" t="s">
        <v>1348</v>
      </c>
      <c r="C75" s="9" t="s">
        <v>615</v>
      </c>
      <c r="D75" s="9" t="s">
        <v>365</v>
      </c>
      <c r="E75" s="12">
        <v>1500000</v>
      </c>
      <c r="F75" s="13">
        <v>1553.21</v>
      </c>
      <c r="G75" s="14">
        <v>4.5999999999999999E-3</v>
      </c>
      <c r="H75" s="24">
        <v>7.6120999999999994E-2</v>
      </c>
      <c r="I75" s="16"/>
      <c r="J75" s="50"/>
    </row>
    <row r="76" spans="1:10" ht="12.95" customHeight="1" x14ac:dyDescent="0.2">
      <c r="A76" s="10" t="s">
        <v>616</v>
      </c>
      <c r="B76" s="11" t="s">
        <v>1349</v>
      </c>
      <c r="C76" s="9" t="s">
        <v>617</v>
      </c>
      <c r="D76" s="9" t="s">
        <v>365</v>
      </c>
      <c r="E76" s="12">
        <v>1500000</v>
      </c>
      <c r="F76" s="13">
        <v>1513.67</v>
      </c>
      <c r="G76" s="14">
        <v>4.4999999999999997E-3</v>
      </c>
      <c r="H76" s="24">
        <v>7.6042999999999999E-2</v>
      </c>
      <c r="I76" s="16"/>
      <c r="J76" s="50"/>
    </row>
    <row r="77" spans="1:10" ht="12.95" customHeight="1" x14ac:dyDescent="0.2">
      <c r="A77" s="10" t="s">
        <v>618</v>
      </c>
      <c r="B77" s="11" t="s">
        <v>1350</v>
      </c>
      <c r="C77" s="9" t="s">
        <v>619</v>
      </c>
      <c r="D77" s="9" t="s">
        <v>386</v>
      </c>
      <c r="E77" s="12">
        <v>1500</v>
      </c>
      <c r="F77" s="13">
        <v>1460.61</v>
      </c>
      <c r="G77" s="14">
        <v>4.4000000000000003E-3</v>
      </c>
      <c r="H77" s="24">
        <v>8.0649999999999999E-2</v>
      </c>
      <c r="I77" s="16"/>
      <c r="J77" s="50"/>
    </row>
    <row r="78" spans="1:10" ht="12.95" customHeight="1" x14ac:dyDescent="0.2">
      <c r="A78" s="10" t="s">
        <v>620</v>
      </c>
      <c r="B78" s="11" t="s">
        <v>1351</v>
      </c>
      <c r="C78" s="9" t="s">
        <v>621</v>
      </c>
      <c r="D78" s="9" t="s">
        <v>365</v>
      </c>
      <c r="E78" s="12">
        <v>1500000</v>
      </c>
      <c r="F78" s="13">
        <v>1458.93</v>
      </c>
      <c r="G78" s="14">
        <v>4.4000000000000003E-3</v>
      </c>
      <c r="H78" s="24">
        <v>7.7840999999999994E-2</v>
      </c>
      <c r="I78" s="16"/>
      <c r="J78" s="50"/>
    </row>
    <row r="79" spans="1:10" ht="12.95" customHeight="1" x14ac:dyDescent="0.2">
      <c r="A79" s="10" t="s">
        <v>622</v>
      </c>
      <c r="B79" s="11" t="s">
        <v>1352</v>
      </c>
      <c r="C79" s="9" t="s">
        <v>623</v>
      </c>
      <c r="D79" s="9" t="s">
        <v>365</v>
      </c>
      <c r="E79" s="12">
        <v>1500000</v>
      </c>
      <c r="F79" s="13">
        <v>1424.7</v>
      </c>
      <c r="G79" s="14">
        <v>4.3E-3</v>
      </c>
      <c r="H79" s="24">
        <v>7.7979999999999994E-2</v>
      </c>
      <c r="I79" s="16"/>
      <c r="J79" s="50"/>
    </row>
    <row r="80" spans="1:10" ht="12.95" customHeight="1" x14ac:dyDescent="0.2">
      <c r="A80" s="10" t="s">
        <v>624</v>
      </c>
      <c r="B80" s="11" t="s">
        <v>1353</v>
      </c>
      <c r="C80" s="9" t="s">
        <v>625</v>
      </c>
      <c r="D80" s="9" t="s">
        <v>365</v>
      </c>
      <c r="E80" s="12">
        <v>1000000</v>
      </c>
      <c r="F80" s="13">
        <v>1035.4100000000001</v>
      </c>
      <c r="G80" s="14">
        <v>3.0999999999999999E-3</v>
      </c>
      <c r="H80" s="24">
        <v>7.6304999999999998E-2</v>
      </c>
      <c r="I80" s="16"/>
      <c r="J80" s="50"/>
    </row>
    <row r="81" spans="1:10" ht="12.95" customHeight="1" x14ac:dyDescent="0.2">
      <c r="A81" s="10" t="s">
        <v>626</v>
      </c>
      <c r="B81" s="11" t="s">
        <v>1354</v>
      </c>
      <c r="C81" s="9" t="s">
        <v>627</v>
      </c>
      <c r="D81" s="9" t="s">
        <v>365</v>
      </c>
      <c r="E81" s="12">
        <v>1000000</v>
      </c>
      <c r="F81" s="13">
        <v>1009.27</v>
      </c>
      <c r="G81" s="14">
        <v>3.0000000000000001E-3</v>
      </c>
      <c r="H81" s="24">
        <v>7.7983999999999998E-2</v>
      </c>
      <c r="I81" s="16"/>
      <c r="J81" s="50"/>
    </row>
    <row r="82" spans="1:10" ht="12.95" customHeight="1" x14ac:dyDescent="0.2">
      <c r="A82" s="10" t="s">
        <v>628</v>
      </c>
      <c r="B82" s="11" t="s">
        <v>1355</v>
      </c>
      <c r="C82" s="9" t="s">
        <v>629</v>
      </c>
      <c r="D82" s="9" t="s">
        <v>365</v>
      </c>
      <c r="E82" s="12">
        <v>1000000</v>
      </c>
      <c r="F82" s="13">
        <v>1008.75</v>
      </c>
      <c r="G82" s="14">
        <v>3.0000000000000001E-3</v>
      </c>
      <c r="H82" s="24">
        <v>7.6042999999999999E-2</v>
      </c>
      <c r="I82" s="16"/>
      <c r="J82" s="50"/>
    </row>
    <row r="83" spans="1:10" ht="12.95" customHeight="1" x14ac:dyDescent="0.2">
      <c r="A83" s="10" t="s">
        <v>630</v>
      </c>
      <c r="B83" s="11" t="s">
        <v>1356</v>
      </c>
      <c r="C83" s="9" t="s">
        <v>631</v>
      </c>
      <c r="D83" s="9" t="s">
        <v>365</v>
      </c>
      <c r="E83" s="12">
        <v>1000000</v>
      </c>
      <c r="F83" s="13">
        <v>1008.6</v>
      </c>
      <c r="G83" s="14">
        <v>3.0000000000000001E-3</v>
      </c>
      <c r="H83" s="24">
        <v>7.7946000000000001E-2</v>
      </c>
      <c r="I83" s="16"/>
      <c r="J83" s="50"/>
    </row>
    <row r="84" spans="1:10" ht="12.95" customHeight="1" x14ac:dyDescent="0.2">
      <c r="A84" s="10" t="s">
        <v>632</v>
      </c>
      <c r="B84" s="11" t="s">
        <v>1357</v>
      </c>
      <c r="C84" s="9" t="s">
        <v>633</v>
      </c>
      <c r="D84" s="9" t="s">
        <v>365</v>
      </c>
      <c r="E84" s="12">
        <v>1000000</v>
      </c>
      <c r="F84" s="13">
        <v>1003.54</v>
      </c>
      <c r="G84" s="14">
        <v>3.0000000000000001E-3</v>
      </c>
      <c r="H84" s="24">
        <v>7.8578999999999996E-2</v>
      </c>
      <c r="I84" s="16"/>
      <c r="J84" s="50"/>
    </row>
    <row r="85" spans="1:10" ht="12.95" customHeight="1" x14ac:dyDescent="0.2">
      <c r="A85" s="10" t="s">
        <v>634</v>
      </c>
      <c r="B85" s="11" t="s">
        <v>1358</v>
      </c>
      <c r="C85" s="9" t="s">
        <v>635</v>
      </c>
      <c r="D85" s="9" t="s">
        <v>365</v>
      </c>
      <c r="E85" s="12">
        <v>1000000</v>
      </c>
      <c r="F85" s="13">
        <v>999.22</v>
      </c>
      <c r="G85" s="14">
        <v>3.0000000000000001E-3</v>
      </c>
      <c r="H85" s="24">
        <v>7.8084000000000001E-2</v>
      </c>
      <c r="I85" s="16"/>
      <c r="J85" s="50"/>
    </row>
    <row r="86" spans="1:10" ht="12.95" customHeight="1" x14ac:dyDescent="0.2">
      <c r="A86" s="10" t="s">
        <v>636</v>
      </c>
      <c r="B86" s="11" t="s">
        <v>1359</v>
      </c>
      <c r="C86" s="9" t="s">
        <v>637</v>
      </c>
      <c r="D86" s="9" t="s">
        <v>365</v>
      </c>
      <c r="E86" s="12">
        <v>1000000</v>
      </c>
      <c r="F86" s="13">
        <v>999.18</v>
      </c>
      <c r="G86" s="14">
        <v>3.0000000000000001E-3</v>
      </c>
      <c r="H86" s="24">
        <v>7.5695999999999999E-2</v>
      </c>
      <c r="I86" s="16"/>
      <c r="J86" s="50"/>
    </row>
    <row r="87" spans="1:10" ht="12.95" customHeight="1" x14ac:dyDescent="0.2">
      <c r="A87" s="10" t="s">
        <v>638</v>
      </c>
      <c r="B87" s="11" t="s">
        <v>1360</v>
      </c>
      <c r="C87" s="9" t="s">
        <v>639</v>
      </c>
      <c r="D87" s="9" t="s">
        <v>365</v>
      </c>
      <c r="E87" s="12">
        <v>1000000</v>
      </c>
      <c r="F87" s="13">
        <v>994.55</v>
      </c>
      <c r="G87" s="14">
        <v>3.0000000000000001E-3</v>
      </c>
      <c r="H87" s="24">
        <v>7.6103000000000004E-2</v>
      </c>
      <c r="I87" s="16"/>
      <c r="J87" s="50"/>
    </row>
    <row r="88" spans="1:10" ht="12.95" customHeight="1" x14ac:dyDescent="0.2">
      <c r="A88" s="10" t="s">
        <v>640</v>
      </c>
      <c r="B88" s="11" t="s">
        <v>1361</v>
      </c>
      <c r="C88" s="9" t="s">
        <v>641</v>
      </c>
      <c r="D88" s="9" t="s">
        <v>365</v>
      </c>
      <c r="E88" s="12">
        <v>1000000</v>
      </c>
      <c r="F88" s="13">
        <v>986.45</v>
      </c>
      <c r="G88" s="14">
        <v>2.8999999999999998E-3</v>
      </c>
      <c r="H88" s="24">
        <v>7.6463000000000003E-2</v>
      </c>
      <c r="I88" s="16"/>
      <c r="J88" s="50"/>
    </row>
    <row r="89" spans="1:10" ht="12.95" customHeight="1" x14ac:dyDescent="0.2">
      <c r="A89" s="10" t="s">
        <v>642</v>
      </c>
      <c r="B89" s="11" t="s">
        <v>1362</v>
      </c>
      <c r="C89" s="9" t="s">
        <v>643</v>
      </c>
      <c r="D89" s="9" t="s">
        <v>365</v>
      </c>
      <c r="E89" s="12">
        <v>1000000</v>
      </c>
      <c r="F89" s="13">
        <v>981.62</v>
      </c>
      <c r="G89" s="14">
        <v>2.8999999999999998E-3</v>
      </c>
      <c r="H89" s="24">
        <v>7.6576000000000005E-2</v>
      </c>
      <c r="I89" s="16"/>
      <c r="J89" s="50"/>
    </row>
    <row r="90" spans="1:10" ht="12.95" customHeight="1" x14ac:dyDescent="0.2">
      <c r="A90" s="10" t="s">
        <v>644</v>
      </c>
      <c r="B90" s="11" t="s">
        <v>1363</v>
      </c>
      <c r="C90" s="9" t="s">
        <v>645</v>
      </c>
      <c r="D90" s="9" t="s">
        <v>365</v>
      </c>
      <c r="E90" s="12">
        <v>1000000</v>
      </c>
      <c r="F90" s="13">
        <v>977.99</v>
      </c>
      <c r="G90" s="14">
        <v>2.8999999999999998E-3</v>
      </c>
      <c r="H90" s="24">
        <v>7.7399999999999997E-2</v>
      </c>
      <c r="I90" s="16"/>
      <c r="J90" s="50"/>
    </row>
    <row r="91" spans="1:10" ht="12.95" customHeight="1" x14ac:dyDescent="0.2">
      <c r="A91" s="10" t="s">
        <v>646</v>
      </c>
      <c r="B91" s="11" t="s">
        <v>1364</v>
      </c>
      <c r="C91" s="9" t="s">
        <v>647</v>
      </c>
      <c r="D91" s="9" t="s">
        <v>365</v>
      </c>
      <c r="E91" s="12">
        <v>1000000</v>
      </c>
      <c r="F91" s="13">
        <v>974.85</v>
      </c>
      <c r="G91" s="14">
        <v>2.8999999999999998E-3</v>
      </c>
      <c r="H91" s="24">
        <v>7.7495999999999995E-2</v>
      </c>
      <c r="I91" s="16"/>
      <c r="J91" s="50"/>
    </row>
    <row r="92" spans="1:10" ht="12.95" customHeight="1" x14ac:dyDescent="0.2">
      <c r="A92" s="10" t="s">
        <v>648</v>
      </c>
      <c r="B92" s="11" t="s">
        <v>1365</v>
      </c>
      <c r="C92" s="9" t="s">
        <v>649</v>
      </c>
      <c r="D92" s="9" t="s">
        <v>365</v>
      </c>
      <c r="E92" s="12">
        <v>1000000</v>
      </c>
      <c r="F92" s="13">
        <v>974.5</v>
      </c>
      <c r="G92" s="14">
        <v>2.8999999999999998E-3</v>
      </c>
      <c r="H92" s="24">
        <v>7.7495999999999995E-2</v>
      </c>
      <c r="I92" s="16"/>
      <c r="J92" s="50"/>
    </row>
    <row r="93" spans="1:10" ht="12.95" customHeight="1" x14ac:dyDescent="0.2">
      <c r="A93" s="10" t="s">
        <v>650</v>
      </c>
      <c r="B93" s="11" t="s">
        <v>1366</v>
      </c>
      <c r="C93" s="9" t="s">
        <v>651</v>
      </c>
      <c r="D93" s="9" t="s">
        <v>365</v>
      </c>
      <c r="E93" s="12">
        <v>1000000</v>
      </c>
      <c r="F93" s="13">
        <v>972.32</v>
      </c>
      <c r="G93" s="14">
        <v>2.8999999999999998E-3</v>
      </c>
      <c r="H93" s="24">
        <v>7.7495999999999995E-2</v>
      </c>
      <c r="I93" s="16"/>
      <c r="J93" s="50"/>
    </row>
    <row r="94" spans="1:10" ht="12.95" customHeight="1" x14ac:dyDescent="0.2">
      <c r="A94" s="10" t="s">
        <v>652</v>
      </c>
      <c r="B94" s="11" t="s">
        <v>1367</v>
      </c>
      <c r="C94" s="9" t="s">
        <v>653</v>
      </c>
      <c r="D94" s="9" t="s">
        <v>365</v>
      </c>
      <c r="E94" s="12">
        <v>1000000</v>
      </c>
      <c r="F94" s="13">
        <v>964.96</v>
      </c>
      <c r="G94" s="14">
        <v>2.8999999999999998E-3</v>
      </c>
      <c r="H94" s="24">
        <v>7.8084000000000001E-2</v>
      </c>
      <c r="I94" s="16"/>
      <c r="J94" s="50"/>
    </row>
    <row r="95" spans="1:10" ht="12.95" customHeight="1" x14ac:dyDescent="0.2">
      <c r="A95" s="10" t="s">
        <v>654</v>
      </c>
      <c r="B95" s="11" t="s">
        <v>1368</v>
      </c>
      <c r="C95" s="9" t="s">
        <v>655</v>
      </c>
      <c r="D95" s="9" t="s">
        <v>365</v>
      </c>
      <c r="E95" s="12">
        <v>1000000</v>
      </c>
      <c r="F95" s="13">
        <v>963.74</v>
      </c>
      <c r="G95" s="14">
        <v>2.8999999999999998E-3</v>
      </c>
      <c r="H95" s="24">
        <v>7.7392000000000002E-2</v>
      </c>
      <c r="I95" s="16"/>
      <c r="J95" s="50"/>
    </row>
    <row r="96" spans="1:10" ht="12.95" customHeight="1" x14ac:dyDescent="0.2">
      <c r="A96" s="10" t="s">
        <v>656</v>
      </c>
      <c r="B96" s="11" t="s">
        <v>1369</v>
      </c>
      <c r="C96" s="9" t="s">
        <v>657</v>
      </c>
      <c r="D96" s="9" t="s">
        <v>365</v>
      </c>
      <c r="E96" s="12">
        <v>582200</v>
      </c>
      <c r="F96" s="13">
        <v>573.72</v>
      </c>
      <c r="G96" s="14">
        <v>1.6999999999999999E-3</v>
      </c>
      <c r="H96" s="24">
        <v>7.6327999999999993E-2</v>
      </c>
      <c r="I96" s="16"/>
      <c r="J96" s="50"/>
    </row>
    <row r="97" spans="1:10" ht="12.95" customHeight="1" x14ac:dyDescent="0.2">
      <c r="A97" s="10" t="s">
        <v>658</v>
      </c>
      <c r="B97" s="11" t="s">
        <v>1370</v>
      </c>
      <c r="C97" s="9" t="s">
        <v>659</v>
      </c>
      <c r="D97" s="9" t="s">
        <v>365</v>
      </c>
      <c r="E97" s="12">
        <v>500000</v>
      </c>
      <c r="F97" s="13">
        <v>514.36</v>
      </c>
      <c r="G97" s="14">
        <v>1.5E-3</v>
      </c>
      <c r="H97" s="24">
        <v>7.6147000000000006E-2</v>
      </c>
      <c r="I97" s="16"/>
      <c r="J97" s="50"/>
    </row>
    <row r="98" spans="1:10" ht="12.95" customHeight="1" x14ac:dyDescent="0.2">
      <c r="A98" s="10" t="s">
        <v>660</v>
      </c>
      <c r="B98" s="11" t="s">
        <v>1371</v>
      </c>
      <c r="C98" s="9" t="s">
        <v>661</v>
      </c>
      <c r="D98" s="9" t="s">
        <v>365</v>
      </c>
      <c r="E98" s="12">
        <v>500000</v>
      </c>
      <c r="F98" s="13">
        <v>514.05999999999995</v>
      </c>
      <c r="G98" s="14">
        <v>1.5E-3</v>
      </c>
      <c r="H98" s="24">
        <v>7.4681999999999998E-2</v>
      </c>
      <c r="I98" s="16"/>
      <c r="J98" s="50"/>
    </row>
    <row r="99" spans="1:10" ht="12.95" customHeight="1" x14ac:dyDescent="0.2">
      <c r="A99" s="10" t="s">
        <v>662</v>
      </c>
      <c r="B99" s="11" t="s">
        <v>1372</v>
      </c>
      <c r="C99" s="9" t="s">
        <v>663</v>
      </c>
      <c r="D99" s="9" t="s">
        <v>365</v>
      </c>
      <c r="E99" s="12">
        <v>500000</v>
      </c>
      <c r="F99" s="13">
        <v>512.53</v>
      </c>
      <c r="G99" s="14">
        <v>1.5E-3</v>
      </c>
      <c r="H99" s="24">
        <v>7.6328999999999994E-2</v>
      </c>
      <c r="I99" s="16"/>
      <c r="J99" s="50"/>
    </row>
    <row r="100" spans="1:10" ht="12.95" customHeight="1" x14ac:dyDescent="0.2">
      <c r="A100" s="10" t="s">
        <v>664</v>
      </c>
      <c r="B100" s="11" t="s">
        <v>1373</v>
      </c>
      <c r="C100" s="9" t="s">
        <v>665</v>
      </c>
      <c r="D100" s="9" t="s">
        <v>365</v>
      </c>
      <c r="E100" s="12">
        <v>500000</v>
      </c>
      <c r="F100" s="13">
        <v>503.82</v>
      </c>
      <c r="G100" s="14">
        <v>1.5E-3</v>
      </c>
      <c r="H100" s="24">
        <v>7.6463000000000003E-2</v>
      </c>
      <c r="I100" s="16"/>
      <c r="J100" s="50"/>
    </row>
    <row r="101" spans="1:10" ht="12.95" customHeight="1" x14ac:dyDescent="0.2">
      <c r="A101" s="10" t="s">
        <v>666</v>
      </c>
      <c r="B101" s="11" t="s">
        <v>1374</v>
      </c>
      <c r="C101" s="9" t="s">
        <v>667</v>
      </c>
      <c r="D101" s="9" t="s">
        <v>365</v>
      </c>
      <c r="E101" s="12">
        <v>500000</v>
      </c>
      <c r="F101" s="13">
        <v>502.01</v>
      </c>
      <c r="G101" s="14">
        <v>1.5E-3</v>
      </c>
      <c r="H101" s="24">
        <v>7.8060000000000004E-2</v>
      </c>
      <c r="I101" s="16"/>
      <c r="J101" s="50"/>
    </row>
    <row r="102" spans="1:10" ht="12.95" customHeight="1" x14ac:dyDescent="0.2">
      <c r="A102" s="10" t="s">
        <v>668</v>
      </c>
      <c r="B102" s="11" t="s">
        <v>1375</v>
      </c>
      <c r="C102" s="9" t="s">
        <v>669</v>
      </c>
      <c r="D102" s="9" t="s">
        <v>365</v>
      </c>
      <c r="E102" s="12">
        <v>500000</v>
      </c>
      <c r="F102" s="13">
        <v>501.2</v>
      </c>
      <c r="G102" s="14">
        <v>1.5E-3</v>
      </c>
      <c r="H102" s="24">
        <v>7.7946000000000001E-2</v>
      </c>
      <c r="I102" s="16"/>
      <c r="J102" s="50"/>
    </row>
    <row r="103" spans="1:10" ht="12.95" customHeight="1" x14ac:dyDescent="0.2">
      <c r="A103" s="10" t="s">
        <v>670</v>
      </c>
      <c r="B103" s="11" t="s">
        <v>1376</v>
      </c>
      <c r="C103" s="9" t="s">
        <v>671</v>
      </c>
      <c r="D103" s="9" t="s">
        <v>386</v>
      </c>
      <c r="E103" s="12">
        <v>500</v>
      </c>
      <c r="F103" s="13">
        <v>499.38</v>
      </c>
      <c r="G103" s="14">
        <v>1.5E-3</v>
      </c>
      <c r="H103" s="24">
        <v>8.2927000000000001E-2</v>
      </c>
      <c r="I103" s="16"/>
      <c r="J103" s="50"/>
    </row>
    <row r="104" spans="1:10" ht="12.95" customHeight="1" x14ac:dyDescent="0.2">
      <c r="A104" s="10" t="s">
        <v>672</v>
      </c>
      <c r="B104" s="11" t="s">
        <v>1377</v>
      </c>
      <c r="C104" s="9" t="s">
        <v>673</v>
      </c>
      <c r="D104" s="9" t="s">
        <v>386</v>
      </c>
      <c r="E104" s="12">
        <v>50000</v>
      </c>
      <c r="F104" s="13">
        <v>496.77</v>
      </c>
      <c r="G104" s="14">
        <v>1.5E-3</v>
      </c>
      <c r="H104" s="24">
        <v>8.0630999999999994E-2</v>
      </c>
      <c r="I104" s="16"/>
      <c r="J104" s="50"/>
    </row>
    <row r="105" spans="1:10" ht="12.95" customHeight="1" x14ac:dyDescent="0.2">
      <c r="A105" s="10" t="s">
        <v>674</v>
      </c>
      <c r="B105" s="11" t="s">
        <v>1378</v>
      </c>
      <c r="C105" s="9" t="s">
        <v>675</v>
      </c>
      <c r="D105" s="9" t="s">
        <v>365</v>
      </c>
      <c r="E105" s="12">
        <v>500000</v>
      </c>
      <c r="F105" s="13">
        <v>494.12</v>
      </c>
      <c r="G105" s="14">
        <v>1.5E-3</v>
      </c>
      <c r="H105" s="24">
        <v>7.7399999999999997E-2</v>
      </c>
      <c r="I105" s="16"/>
      <c r="J105" s="50"/>
    </row>
    <row r="106" spans="1:10" ht="12.95" customHeight="1" x14ac:dyDescent="0.2">
      <c r="A106" s="10" t="s">
        <v>676</v>
      </c>
      <c r="B106" s="11" t="s">
        <v>1379</v>
      </c>
      <c r="C106" s="9" t="s">
        <v>677</v>
      </c>
      <c r="D106" s="9" t="s">
        <v>365</v>
      </c>
      <c r="E106" s="12">
        <v>500000</v>
      </c>
      <c r="F106" s="13">
        <v>493.45</v>
      </c>
      <c r="G106" s="14">
        <v>1.5E-3</v>
      </c>
      <c r="H106" s="24">
        <v>7.7399999999999997E-2</v>
      </c>
      <c r="I106" s="16"/>
      <c r="J106" s="50"/>
    </row>
    <row r="107" spans="1:10" ht="12.95" customHeight="1" x14ac:dyDescent="0.2">
      <c r="A107" s="10" t="s">
        <v>678</v>
      </c>
      <c r="B107" s="11" t="s">
        <v>1380</v>
      </c>
      <c r="C107" s="9" t="s">
        <v>679</v>
      </c>
      <c r="D107" s="9" t="s">
        <v>365</v>
      </c>
      <c r="E107" s="12">
        <v>500000</v>
      </c>
      <c r="F107" s="13">
        <v>493.28</v>
      </c>
      <c r="G107" s="14">
        <v>1.5E-3</v>
      </c>
      <c r="H107" s="24">
        <v>7.7495999999999995E-2</v>
      </c>
      <c r="I107" s="16"/>
      <c r="J107" s="50"/>
    </row>
    <row r="108" spans="1:10" ht="12.95" customHeight="1" x14ac:dyDescent="0.2">
      <c r="A108" s="10" t="s">
        <v>680</v>
      </c>
      <c r="B108" s="11" t="s">
        <v>1381</v>
      </c>
      <c r="C108" s="9" t="s">
        <v>681</v>
      </c>
      <c r="D108" s="9" t="s">
        <v>365</v>
      </c>
      <c r="E108" s="12">
        <v>500000</v>
      </c>
      <c r="F108" s="13">
        <v>492.82</v>
      </c>
      <c r="G108" s="14">
        <v>1.5E-3</v>
      </c>
      <c r="H108" s="24">
        <v>7.8060000000000004E-2</v>
      </c>
      <c r="I108" s="16"/>
      <c r="J108" s="50"/>
    </row>
    <row r="109" spans="1:10" ht="12.95" customHeight="1" x14ac:dyDescent="0.2">
      <c r="A109" s="10" t="s">
        <v>682</v>
      </c>
      <c r="B109" s="11" t="s">
        <v>1382</v>
      </c>
      <c r="C109" s="9" t="s">
        <v>683</v>
      </c>
      <c r="D109" s="9" t="s">
        <v>365</v>
      </c>
      <c r="E109" s="12">
        <v>500000</v>
      </c>
      <c r="F109" s="13">
        <v>490.47</v>
      </c>
      <c r="G109" s="14">
        <v>1.5E-3</v>
      </c>
      <c r="H109" s="24">
        <v>7.7495999999999995E-2</v>
      </c>
      <c r="I109" s="16"/>
      <c r="J109" s="50"/>
    </row>
    <row r="110" spans="1:10" ht="12.95" customHeight="1" x14ac:dyDescent="0.2">
      <c r="A110" s="10" t="s">
        <v>684</v>
      </c>
      <c r="B110" s="11" t="s">
        <v>1383</v>
      </c>
      <c r="C110" s="9" t="s">
        <v>685</v>
      </c>
      <c r="D110" s="9" t="s">
        <v>365</v>
      </c>
      <c r="E110" s="12">
        <v>500000</v>
      </c>
      <c r="F110" s="13">
        <v>490.22</v>
      </c>
      <c r="G110" s="14">
        <v>1.5E-3</v>
      </c>
      <c r="H110" s="24">
        <v>7.7495999999999995E-2</v>
      </c>
      <c r="I110" s="16"/>
      <c r="J110" s="50"/>
    </row>
    <row r="111" spans="1:10" ht="12.95" customHeight="1" x14ac:dyDescent="0.2">
      <c r="A111" s="10" t="s">
        <v>686</v>
      </c>
      <c r="B111" s="11" t="s">
        <v>1384</v>
      </c>
      <c r="C111" s="9" t="s">
        <v>687</v>
      </c>
      <c r="D111" s="9" t="s">
        <v>365</v>
      </c>
      <c r="E111" s="12">
        <v>500000</v>
      </c>
      <c r="F111" s="13">
        <v>489.42</v>
      </c>
      <c r="G111" s="14">
        <v>1.5E-3</v>
      </c>
      <c r="H111" s="24">
        <v>7.6224E-2</v>
      </c>
      <c r="I111" s="16"/>
      <c r="J111" s="50"/>
    </row>
    <row r="112" spans="1:10" ht="12.95" customHeight="1" x14ac:dyDescent="0.2">
      <c r="A112" s="10" t="s">
        <v>688</v>
      </c>
      <c r="B112" s="11" t="s">
        <v>1385</v>
      </c>
      <c r="C112" s="9" t="s">
        <v>689</v>
      </c>
      <c r="D112" s="9" t="s">
        <v>365</v>
      </c>
      <c r="E112" s="12">
        <v>500000</v>
      </c>
      <c r="F112" s="13">
        <v>489.03</v>
      </c>
      <c r="G112" s="14">
        <v>1.5E-3</v>
      </c>
      <c r="H112" s="24">
        <v>7.6224E-2</v>
      </c>
      <c r="I112" s="16"/>
      <c r="J112" s="50"/>
    </row>
    <row r="113" spans="1:10" ht="12.95" customHeight="1" x14ac:dyDescent="0.2">
      <c r="A113" s="10" t="s">
        <v>690</v>
      </c>
      <c r="B113" s="11" t="s">
        <v>1386</v>
      </c>
      <c r="C113" s="9" t="s">
        <v>691</v>
      </c>
      <c r="D113" s="9" t="s">
        <v>365</v>
      </c>
      <c r="E113" s="12">
        <v>500000</v>
      </c>
      <c r="F113" s="13">
        <v>488.5</v>
      </c>
      <c r="G113" s="14">
        <v>1.5E-3</v>
      </c>
      <c r="H113" s="24">
        <v>7.6358999999999996E-2</v>
      </c>
      <c r="I113" s="16"/>
      <c r="J113" s="50"/>
    </row>
    <row r="114" spans="1:10" ht="12.95" customHeight="1" x14ac:dyDescent="0.2">
      <c r="A114" s="10" t="s">
        <v>692</v>
      </c>
      <c r="B114" s="11" t="s">
        <v>1387</v>
      </c>
      <c r="C114" s="9" t="s">
        <v>693</v>
      </c>
      <c r="D114" s="9" t="s">
        <v>365</v>
      </c>
      <c r="E114" s="12">
        <v>500000</v>
      </c>
      <c r="F114" s="13">
        <v>486.3</v>
      </c>
      <c r="G114" s="14">
        <v>1.5E-3</v>
      </c>
      <c r="H114" s="24">
        <v>7.5998999999999997E-2</v>
      </c>
      <c r="I114" s="16"/>
      <c r="J114" s="50"/>
    </row>
    <row r="115" spans="1:10" ht="12.95" customHeight="1" x14ac:dyDescent="0.2">
      <c r="A115" s="10" t="s">
        <v>694</v>
      </c>
      <c r="B115" s="11" t="s">
        <v>1388</v>
      </c>
      <c r="C115" s="9" t="s">
        <v>695</v>
      </c>
      <c r="D115" s="9" t="s">
        <v>365</v>
      </c>
      <c r="E115" s="12">
        <v>500000</v>
      </c>
      <c r="F115" s="13">
        <v>485.12</v>
      </c>
      <c r="G115" s="14">
        <v>1.5E-3</v>
      </c>
      <c r="H115" s="24">
        <v>7.6358999999999996E-2</v>
      </c>
      <c r="I115" s="16"/>
      <c r="J115" s="50"/>
    </row>
    <row r="116" spans="1:10" ht="12.95" customHeight="1" x14ac:dyDescent="0.2">
      <c r="A116" s="10" t="s">
        <v>696</v>
      </c>
      <c r="B116" s="11" t="s">
        <v>1389</v>
      </c>
      <c r="C116" s="9" t="s">
        <v>697</v>
      </c>
      <c r="D116" s="9" t="s">
        <v>365</v>
      </c>
      <c r="E116" s="12">
        <v>500000</v>
      </c>
      <c r="F116" s="13">
        <v>481.69</v>
      </c>
      <c r="G116" s="14">
        <v>1.4E-3</v>
      </c>
      <c r="H116" s="24">
        <v>7.5041999999999998E-2</v>
      </c>
      <c r="I116" s="16"/>
      <c r="J116" s="50"/>
    </row>
    <row r="117" spans="1:10" ht="12.95" customHeight="1" x14ac:dyDescent="0.2">
      <c r="A117" s="50"/>
      <c r="B117" s="17" t="s">
        <v>126</v>
      </c>
      <c r="C117" s="18"/>
      <c r="D117" s="18"/>
      <c r="E117" s="18"/>
      <c r="F117" s="19">
        <v>245757.61</v>
      </c>
      <c r="G117" s="20">
        <v>0.73499999999999999</v>
      </c>
      <c r="H117" s="21"/>
      <c r="I117" s="22"/>
      <c r="J117" s="50"/>
    </row>
    <row r="118" spans="1:10" ht="12.95" customHeight="1" x14ac:dyDescent="0.2">
      <c r="A118" s="50"/>
      <c r="B118" s="17" t="s">
        <v>391</v>
      </c>
      <c r="C118" s="18"/>
      <c r="D118" s="18"/>
      <c r="E118" s="18"/>
      <c r="F118" s="21" t="s">
        <v>199</v>
      </c>
      <c r="G118" s="21" t="s">
        <v>199</v>
      </c>
      <c r="H118" s="21"/>
      <c r="I118" s="22"/>
      <c r="J118" s="50"/>
    </row>
    <row r="119" spans="1:10" ht="12.95" customHeight="1" x14ac:dyDescent="0.2">
      <c r="A119" s="50"/>
      <c r="B119" s="17" t="s">
        <v>126</v>
      </c>
      <c r="C119" s="18"/>
      <c r="D119" s="18"/>
      <c r="E119" s="18"/>
      <c r="F119" s="21" t="s">
        <v>199</v>
      </c>
      <c r="G119" s="21" t="s">
        <v>199</v>
      </c>
      <c r="H119" s="21"/>
      <c r="I119" s="22"/>
      <c r="J119" s="50"/>
    </row>
    <row r="120" spans="1:10" ht="12.95" customHeight="1" x14ac:dyDescent="0.2">
      <c r="A120" s="50"/>
      <c r="B120" s="17" t="s">
        <v>200</v>
      </c>
      <c r="C120" s="23"/>
      <c r="D120" s="18"/>
      <c r="E120" s="23"/>
      <c r="F120" s="19">
        <v>245757.61</v>
      </c>
      <c r="G120" s="20">
        <v>0.73499999999999999</v>
      </c>
      <c r="H120" s="21"/>
      <c r="I120" s="22"/>
      <c r="J120" s="50"/>
    </row>
    <row r="121" spans="1:10" ht="12.95" customHeight="1" x14ac:dyDescent="0.2">
      <c r="A121" s="50"/>
      <c r="B121" s="8" t="s">
        <v>251</v>
      </c>
      <c r="C121" s="9"/>
      <c r="D121" s="9"/>
      <c r="E121" s="9"/>
      <c r="F121" s="9"/>
      <c r="G121" s="9"/>
      <c r="H121" s="15"/>
      <c r="I121" s="16"/>
      <c r="J121" s="50"/>
    </row>
    <row r="122" spans="1:10" ht="12.95" customHeight="1" x14ac:dyDescent="0.2">
      <c r="A122" s="50"/>
      <c r="B122" s="8" t="s">
        <v>361</v>
      </c>
      <c r="C122" s="9"/>
      <c r="D122" s="9"/>
      <c r="E122" s="9"/>
      <c r="F122" s="54"/>
      <c r="G122" s="15"/>
      <c r="H122" s="15"/>
      <c r="I122" s="16"/>
      <c r="J122" s="50"/>
    </row>
    <row r="123" spans="1:10" ht="12.95" customHeight="1" x14ac:dyDescent="0.2">
      <c r="A123" s="10" t="s">
        <v>369</v>
      </c>
      <c r="B123" s="11" t="s">
        <v>370</v>
      </c>
      <c r="C123" s="9" t="s">
        <v>371</v>
      </c>
      <c r="D123" s="9" t="s">
        <v>365</v>
      </c>
      <c r="E123" s="12">
        <v>500000</v>
      </c>
      <c r="F123" s="13">
        <v>495.66</v>
      </c>
      <c r="G123" s="14">
        <v>1.5E-3</v>
      </c>
      <c r="H123" s="24">
        <v>5.4181E-2</v>
      </c>
      <c r="I123" s="16"/>
      <c r="J123" s="50"/>
    </row>
    <row r="124" spans="1:10" ht="12.95" customHeight="1" x14ac:dyDescent="0.2">
      <c r="A124" s="50"/>
      <c r="B124" s="17" t="s">
        <v>126</v>
      </c>
      <c r="C124" s="18"/>
      <c r="D124" s="18"/>
      <c r="E124" s="18"/>
      <c r="F124" s="19">
        <v>495.66</v>
      </c>
      <c r="G124" s="20">
        <v>1.5E-3</v>
      </c>
      <c r="H124" s="21"/>
      <c r="I124" s="22"/>
      <c r="J124" s="50"/>
    </row>
    <row r="125" spans="1:10" ht="12.95" customHeight="1" x14ac:dyDescent="0.2">
      <c r="A125" s="50"/>
      <c r="B125" s="17" t="s">
        <v>200</v>
      </c>
      <c r="C125" s="23"/>
      <c r="D125" s="18"/>
      <c r="E125" s="23"/>
      <c r="F125" s="19">
        <v>495.66</v>
      </c>
      <c r="G125" s="20">
        <v>1.5E-3</v>
      </c>
      <c r="H125" s="21"/>
      <c r="I125" s="22"/>
      <c r="J125" s="50"/>
    </row>
    <row r="126" spans="1:10" ht="12.95" customHeight="1" x14ac:dyDescent="0.2">
      <c r="A126" s="50"/>
      <c r="B126" s="8" t="s">
        <v>372</v>
      </c>
      <c r="C126" s="9"/>
      <c r="D126" s="9"/>
      <c r="E126" s="9"/>
      <c r="F126" s="9"/>
      <c r="G126" s="9"/>
      <c r="H126" s="15"/>
      <c r="I126" s="16"/>
      <c r="J126" s="50"/>
    </row>
    <row r="127" spans="1:10" ht="12.95" customHeight="1" x14ac:dyDescent="0.2">
      <c r="A127" s="50"/>
      <c r="B127" s="8" t="s">
        <v>473</v>
      </c>
      <c r="C127" s="9"/>
      <c r="D127" s="9"/>
      <c r="E127" s="9"/>
      <c r="F127" s="54"/>
      <c r="G127" s="15"/>
      <c r="H127" s="15"/>
      <c r="I127" s="16"/>
      <c r="J127" s="50"/>
    </row>
    <row r="128" spans="1:10" ht="12.95" customHeight="1" x14ac:dyDescent="0.2">
      <c r="A128" s="10" t="s">
        <v>474</v>
      </c>
      <c r="B128" s="11" t="s">
        <v>1415</v>
      </c>
      <c r="C128" s="9" t="s">
        <v>475</v>
      </c>
      <c r="D128" s="9" t="s">
        <v>218</v>
      </c>
      <c r="E128" s="12">
        <v>7580.9719999999998</v>
      </c>
      <c r="F128" s="13">
        <v>893.71</v>
      </c>
      <c r="G128" s="14">
        <v>2.7000000000000001E-3</v>
      </c>
      <c r="H128" s="24">
        <v>5.8000000000000003E-2</v>
      </c>
      <c r="I128" s="16"/>
      <c r="J128" s="50"/>
    </row>
    <row r="129" spans="1:12" ht="12.95" customHeight="1" x14ac:dyDescent="0.2">
      <c r="A129" s="50"/>
      <c r="B129" s="17" t="s">
        <v>126</v>
      </c>
      <c r="C129" s="18"/>
      <c r="D129" s="18"/>
      <c r="E129" s="18"/>
      <c r="F129" s="19">
        <v>893.71</v>
      </c>
      <c r="G129" s="20">
        <v>2.7000000000000001E-3</v>
      </c>
      <c r="H129" s="21"/>
      <c r="I129" s="22"/>
      <c r="J129" s="50"/>
    </row>
    <row r="130" spans="1:12" ht="12.95" customHeight="1" x14ac:dyDescent="0.2">
      <c r="A130" s="50"/>
      <c r="B130" s="8" t="s">
        <v>373</v>
      </c>
      <c r="C130" s="9"/>
      <c r="D130" s="9"/>
      <c r="E130" s="9"/>
      <c r="F130" s="54"/>
      <c r="G130" s="15"/>
      <c r="H130" s="15"/>
      <c r="I130" s="16"/>
      <c r="J130" s="50"/>
    </row>
    <row r="131" spans="1:12" ht="12.95" customHeight="1" x14ac:dyDescent="0.2">
      <c r="A131" s="10" t="s">
        <v>374</v>
      </c>
      <c r="B131" s="11" t="s">
        <v>375</v>
      </c>
      <c r="C131" s="9" t="s">
        <v>376</v>
      </c>
      <c r="D131" s="9" t="s">
        <v>218</v>
      </c>
      <c r="E131" s="12">
        <v>254235.948</v>
      </c>
      <c r="F131" s="13">
        <v>3917.11</v>
      </c>
      <c r="G131" s="14">
        <v>1.17E-2</v>
      </c>
      <c r="H131" s="24"/>
      <c r="I131" s="16"/>
      <c r="J131" s="50"/>
    </row>
    <row r="132" spans="1:12" ht="12.95" customHeight="1" x14ac:dyDescent="0.2">
      <c r="A132" s="50"/>
      <c r="B132" s="17" t="s">
        <v>126</v>
      </c>
      <c r="C132" s="18"/>
      <c r="D132" s="18"/>
      <c r="E132" s="18"/>
      <c r="F132" s="19">
        <v>3917.11</v>
      </c>
      <c r="G132" s="20">
        <v>1.17E-2</v>
      </c>
      <c r="H132" s="21"/>
      <c r="I132" s="22"/>
      <c r="J132" s="50"/>
    </row>
    <row r="133" spans="1:12" ht="12.95" customHeight="1" x14ac:dyDescent="0.2">
      <c r="A133" s="50"/>
      <c r="B133" s="17" t="s">
        <v>200</v>
      </c>
      <c r="C133" s="23"/>
      <c r="D133" s="18"/>
      <c r="E133" s="23"/>
      <c r="F133" s="19">
        <v>4810.82</v>
      </c>
      <c r="G133" s="20">
        <v>1.44E-2</v>
      </c>
      <c r="H133" s="21"/>
      <c r="I133" s="22"/>
      <c r="J133" s="50"/>
    </row>
    <row r="134" spans="1:12" ht="12.95" customHeight="1" x14ac:dyDescent="0.2">
      <c r="A134" s="50"/>
      <c r="B134" s="8" t="s">
        <v>377</v>
      </c>
      <c r="C134" s="9"/>
      <c r="D134" s="9"/>
      <c r="E134" s="9"/>
      <c r="F134" s="9"/>
      <c r="G134" s="9"/>
      <c r="H134" s="15"/>
      <c r="I134" s="16"/>
      <c r="J134" s="50"/>
    </row>
    <row r="135" spans="1:12" ht="12.95" customHeight="1" x14ac:dyDescent="0.2">
      <c r="A135" s="10" t="s">
        <v>378</v>
      </c>
      <c r="B135" s="11" t="s">
        <v>378</v>
      </c>
      <c r="C135" s="9"/>
      <c r="D135" s="9" t="s">
        <v>218</v>
      </c>
      <c r="E135" s="12"/>
      <c r="F135" s="13">
        <v>6115</v>
      </c>
      <c r="G135" s="14">
        <v>1.83E-2</v>
      </c>
      <c r="H135" s="24">
        <v>5.4613258006145228E-2</v>
      </c>
      <c r="I135" s="16"/>
      <c r="J135" s="50"/>
    </row>
    <row r="136" spans="1:12" ht="12.95" customHeight="1" x14ac:dyDescent="0.2">
      <c r="A136" s="50"/>
      <c r="B136" s="17" t="s">
        <v>126</v>
      </c>
      <c r="C136" s="18"/>
      <c r="D136" s="18"/>
      <c r="E136" s="18"/>
      <c r="F136" s="19">
        <v>6115</v>
      </c>
      <c r="G136" s="20">
        <v>1.83E-2</v>
      </c>
      <c r="H136" s="21"/>
      <c r="I136" s="22"/>
      <c r="J136" s="50"/>
    </row>
    <row r="137" spans="1:12" ht="12.95" customHeight="1" x14ac:dyDescent="0.2">
      <c r="A137" s="50"/>
      <c r="B137" s="17" t="s">
        <v>200</v>
      </c>
      <c r="C137" s="23"/>
      <c r="D137" s="18"/>
      <c r="E137" s="23"/>
      <c r="F137" s="19">
        <v>6115</v>
      </c>
      <c r="G137" s="20">
        <v>1.83E-2</v>
      </c>
      <c r="H137" s="21"/>
      <c r="I137" s="22"/>
      <c r="J137" s="50"/>
    </row>
    <row r="138" spans="1:12" ht="12.95" customHeight="1" x14ac:dyDescent="0.2">
      <c r="A138" s="50"/>
      <c r="B138" s="17" t="s">
        <v>379</v>
      </c>
      <c r="C138" s="9"/>
      <c r="D138" s="18"/>
      <c r="E138" s="9"/>
      <c r="F138" s="25">
        <f>8208.09+E148</f>
        <v>5511.39</v>
      </c>
      <c r="G138" s="20">
        <f>2.42%+F148</f>
        <v>1.6199999999999999E-2</v>
      </c>
      <c r="H138" s="21"/>
      <c r="I138" s="22"/>
      <c r="J138" s="50"/>
      <c r="K138" s="347"/>
      <c r="L138" s="348"/>
    </row>
    <row r="139" spans="1:12" ht="12.95" customHeight="1" x14ac:dyDescent="0.2">
      <c r="A139" s="50"/>
      <c r="B139" s="47" t="s">
        <v>380</v>
      </c>
      <c r="C139" s="27"/>
      <c r="D139" s="27"/>
      <c r="E139" s="27"/>
      <c r="F139" s="28">
        <v>334468.24</v>
      </c>
      <c r="G139" s="29">
        <v>1</v>
      </c>
      <c r="H139" s="48"/>
      <c r="I139" s="49"/>
      <c r="J139" s="50"/>
    </row>
    <row r="140" spans="1:12" ht="12.95" customHeight="1" x14ac:dyDescent="0.2">
      <c r="A140" s="50"/>
      <c r="B140" s="3"/>
      <c r="C140" s="50"/>
      <c r="D140" s="50"/>
      <c r="E140" s="50"/>
      <c r="F140" s="58"/>
      <c r="G140" s="61"/>
      <c r="H140" s="50"/>
      <c r="I140" s="50"/>
      <c r="J140" s="50"/>
    </row>
    <row r="141" spans="1:12" ht="12.95" customHeight="1" x14ac:dyDescent="0.2">
      <c r="A141" s="50"/>
      <c r="B141" s="32" t="s">
        <v>214</v>
      </c>
      <c r="C141" s="33"/>
      <c r="D141" s="33"/>
      <c r="E141" s="33"/>
      <c r="F141" s="33"/>
      <c r="G141" s="55"/>
      <c r="H141" s="55"/>
      <c r="I141" s="50"/>
    </row>
    <row r="142" spans="1:12" ht="12.95" customHeight="1" x14ac:dyDescent="0.2">
      <c r="A142" s="50"/>
      <c r="B142" s="37" t="s">
        <v>2</v>
      </c>
      <c r="C142" s="37" t="s">
        <v>1416</v>
      </c>
      <c r="D142" s="37" t="s">
        <v>5</v>
      </c>
      <c r="E142" s="37" t="s">
        <v>1417</v>
      </c>
      <c r="F142" s="37" t="s">
        <v>1418</v>
      </c>
      <c r="G142" s="56" t="s">
        <v>1419</v>
      </c>
      <c r="H142" s="50"/>
    </row>
    <row r="143" spans="1:12" ht="12.95" customHeight="1" x14ac:dyDescent="0.2">
      <c r="A143" s="50"/>
      <c r="B143" s="37" t="s">
        <v>215</v>
      </c>
      <c r="C143" s="37"/>
      <c r="D143" s="37"/>
      <c r="E143" s="57"/>
      <c r="F143" s="56"/>
      <c r="G143" s="56"/>
      <c r="H143" s="50"/>
    </row>
    <row r="144" spans="1:12" ht="12.95" customHeight="1" x14ac:dyDescent="0.2">
      <c r="A144" s="10" t="s">
        <v>517</v>
      </c>
      <c r="B144" s="11" t="s">
        <v>522</v>
      </c>
      <c r="C144" s="9" t="s">
        <v>1420</v>
      </c>
      <c r="D144" s="13">
        <v>-115125</v>
      </c>
      <c r="E144" s="13">
        <v>-1652.16</v>
      </c>
      <c r="F144" s="14">
        <v>-4.8999999999999998E-3</v>
      </c>
      <c r="G144" s="16"/>
      <c r="H144" s="50"/>
    </row>
    <row r="145" spans="1:8" ht="12.95" customHeight="1" x14ac:dyDescent="0.2">
      <c r="A145" s="10" t="s">
        <v>519</v>
      </c>
      <c r="B145" s="11" t="s">
        <v>520</v>
      </c>
      <c r="C145" s="9" t="s">
        <v>1420</v>
      </c>
      <c r="D145" s="13">
        <v>-45600</v>
      </c>
      <c r="E145" s="13">
        <v>-841.32</v>
      </c>
      <c r="F145" s="14">
        <v>-2.5000000000000001E-3</v>
      </c>
      <c r="G145" s="16"/>
      <c r="H145" s="50"/>
    </row>
    <row r="146" spans="1:8" ht="12.95" customHeight="1" x14ac:dyDescent="0.2">
      <c r="A146" s="10" t="s">
        <v>521</v>
      </c>
      <c r="B146" s="11" t="s">
        <v>518</v>
      </c>
      <c r="C146" s="9" t="s">
        <v>1420</v>
      </c>
      <c r="D146" s="13">
        <v>-45150</v>
      </c>
      <c r="E146" s="13">
        <v>-203.22</v>
      </c>
      <c r="F146" s="14">
        <v>-5.9999999999999995E-4</v>
      </c>
      <c r="G146" s="16"/>
      <c r="H146" s="50"/>
    </row>
    <row r="147" spans="1:8" ht="12.95" customHeight="1" x14ac:dyDescent="0.2">
      <c r="A147" s="50"/>
      <c r="B147" s="17" t="s">
        <v>126</v>
      </c>
      <c r="C147" s="18"/>
      <c r="D147" s="18"/>
      <c r="E147" s="19">
        <v>-2696.7</v>
      </c>
      <c r="F147" s="20">
        <v>-8.0000000000000002E-3</v>
      </c>
      <c r="G147" s="22"/>
      <c r="H147" s="50"/>
    </row>
    <row r="148" spans="1:8" ht="12.95" customHeight="1" x14ac:dyDescent="0.2">
      <c r="A148" s="50"/>
      <c r="B148" s="26" t="s">
        <v>200</v>
      </c>
      <c r="C148" s="27"/>
      <c r="D148" s="27"/>
      <c r="E148" s="44">
        <v>-2696.7</v>
      </c>
      <c r="F148" s="45">
        <v>-8.0000000000000002E-3</v>
      </c>
      <c r="G148" s="31"/>
      <c r="H148" s="50"/>
    </row>
    <row r="150" spans="1:8" x14ac:dyDescent="0.2">
      <c r="B150" s="51" t="s">
        <v>1447</v>
      </c>
    </row>
    <row r="151" spans="1:8" x14ac:dyDescent="0.2">
      <c r="B151" s="51" t="s">
        <v>1448</v>
      </c>
    </row>
    <row r="152" spans="1:8" x14ac:dyDescent="0.2">
      <c r="B152" s="51" t="s">
        <v>1449</v>
      </c>
    </row>
    <row r="153" spans="1:8" x14ac:dyDescent="0.2">
      <c r="B153" s="51" t="s">
        <v>1450</v>
      </c>
    </row>
    <row r="155" spans="1:8" x14ac:dyDescent="0.2">
      <c r="B155" s="174" t="s">
        <v>1454</v>
      </c>
      <c r="C155" s="175"/>
      <c r="D155" s="176"/>
      <c r="E155" s="177"/>
      <c r="F155" s="203"/>
      <c r="G155" s="107"/>
      <c r="H155" s="108"/>
    </row>
    <row r="156" spans="1:8" x14ac:dyDescent="0.2">
      <c r="B156" s="179" t="s">
        <v>1455</v>
      </c>
      <c r="C156" s="98"/>
      <c r="D156" s="82"/>
      <c r="E156" s="82"/>
      <c r="F156" s="98"/>
      <c r="G156" s="109"/>
      <c r="H156" s="204"/>
    </row>
    <row r="157" spans="1:8" ht="48" x14ac:dyDescent="0.2">
      <c r="B157" s="366" t="s">
        <v>1456</v>
      </c>
      <c r="C157" s="367" t="s">
        <v>1457</v>
      </c>
      <c r="D157" s="68" t="s">
        <v>1458</v>
      </c>
      <c r="E157" s="68" t="s">
        <v>1458</v>
      </c>
      <c r="F157" s="68" t="s">
        <v>1459</v>
      </c>
      <c r="G157" s="109"/>
      <c r="H157" s="204"/>
    </row>
    <row r="158" spans="1:8" x14ac:dyDescent="0.2">
      <c r="B158" s="366"/>
      <c r="C158" s="367"/>
      <c r="D158" s="68" t="s">
        <v>1460</v>
      </c>
      <c r="E158" s="68" t="s">
        <v>1461</v>
      </c>
      <c r="F158" s="68" t="s">
        <v>1460</v>
      </c>
      <c r="G158" s="109"/>
      <c r="H158" s="204"/>
    </row>
    <row r="159" spans="1:8" x14ac:dyDescent="0.2">
      <c r="B159" s="69" t="s">
        <v>199</v>
      </c>
      <c r="C159" s="69" t="s">
        <v>199</v>
      </c>
      <c r="D159" s="69" t="s">
        <v>199</v>
      </c>
      <c r="E159" s="69" t="s">
        <v>199</v>
      </c>
      <c r="F159" s="69" t="s">
        <v>199</v>
      </c>
      <c r="G159" s="109"/>
      <c r="H159" s="204"/>
    </row>
    <row r="160" spans="1:8" x14ac:dyDescent="0.2">
      <c r="B160" s="181"/>
      <c r="C160" s="167"/>
      <c r="D160" s="167"/>
      <c r="E160" s="167"/>
      <c r="F160" s="167"/>
      <c r="G160" s="109"/>
      <c r="H160" s="204"/>
    </row>
    <row r="161" spans="2:8" x14ac:dyDescent="0.2">
      <c r="B161" s="184" t="s">
        <v>1508</v>
      </c>
      <c r="C161" s="98"/>
      <c r="D161" s="168"/>
      <c r="E161" s="98"/>
      <c r="F161" s="98"/>
      <c r="G161" s="109"/>
      <c r="H161" s="204"/>
    </row>
    <row r="162" spans="2:8" x14ac:dyDescent="0.2">
      <c r="B162" s="70" t="s">
        <v>1509</v>
      </c>
      <c r="C162" s="71">
        <v>46142</v>
      </c>
      <c r="D162" s="71">
        <v>46171</v>
      </c>
      <c r="E162" s="169"/>
      <c r="F162" s="98"/>
      <c r="G162" s="109"/>
      <c r="H162" s="204"/>
    </row>
    <row r="163" spans="2:8" x14ac:dyDescent="0.2">
      <c r="B163" s="220" t="s">
        <v>1510</v>
      </c>
      <c r="C163" s="70"/>
      <c r="D163" s="70"/>
      <c r="E163" s="98"/>
      <c r="F163" s="98"/>
      <c r="G163" s="109"/>
      <c r="H163" s="204"/>
    </row>
    <row r="164" spans="2:8" x14ac:dyDescent="0.2">
      <c r="B164" s="70" t="s">
        <v>1565</v>
      </c>
      <c r="C164" s="66">
        <v>15.800599999999999</v>
      </c>
      <c r="D164" s="66">
        <v>15.7286</v>
      </c>
      <c r="E164" s="98"/>
      <c r="F164" s="206"/>
      <c r="G164" s="109"/>
      <c r="H164" s="204"/>
    </row>
    <row r="165" spans="2:8" x14ac:dyDescent="0.2">
      <c r="B165" s="70" t="s">
        <v>1566</v>
      </c>
      <c r="C165" s="66">
        <v>10.9208</v>
      </c>
      <c r="D165" s="66">
        <v>10.8179</v>
      </c>
      <c r="E165" s="98"/>
      <c r="F165" s="207"/>
      <c r="G165" s="109"/>
      <c r="H165" s="204"/>
    </row>
    <row r="166" spans="2:8" x14ac:dyDescent="0.2">
      <c r="B166" s="220" t="s">
        <v>1515</v>
      </c>
      <c r="C166" s="66"/>
      <c r="D166" s="66"/>
      <c r="E166" s="98"/>
      <c r="F166" s="206"/>
      <c r="G166" s="109"/>
      <c r="H166" s="204"/>
    </row>
    <row r="167" spans="2:8" x14ac:dyDescent="0.2">
      <c r="B167" s="70" t="s">
        <v>1567</v>
      </c>
      <c r="C167" s="66">
        <v>15.569000000000001</v>
      </c>
      <c r="D167" s="66">
        <v>15.4938</v>
      </c>
      <c r="E167" s="98"/>
      <c r="F167" s="207"/>
      <c r="G167" s="109"/>
      <c r="H167" s="204"/>
    </row>
    <row r="168" spans="2:8" x14ac:dyDescent="0.2">
      <c r="B168" s="70" t="s">
        <v>1568</v>
      </c>
      <c r="C168" s="66">
        <v>10.6724</v>
      </c>
      <c r="D168" s="66">
        <v>10.578900000000001</v>
      </c>
      <c r="E168" s="98"/>
      <c r="F168" s="206"/>
      <c r="G168" s="109"/>
      <c r="H168" s="204"/>
    </row>
    <row r="169" spans="2:8" x14ac:dyDescent="0.2">
      <c r="B169" s="179"/>
      <c r="C169" s="98"/>
      <c r="D169" s="98"/>
      <c r="E169" s="98"/>
      <c r="F169" s="98"/>
      <c r="G169" s="109"/>
      <c r="H169" s="204"/>
    </row>
    <row r="170" spans="2:8" x14ac:dyDescent="0.2">
      <c r="B170" s="184" t="s">
        <v>1741</v>
      </c>
      <c r="C170" s="84"/>
      <c r="D170" s="84"/>
      <c r="E170" s="84"/>
      <c r="F170" s="98"/>
      <c r="G170" s="109"/>
      <c r="H170" s="204"/>
    </row>
    <row r="171" spans="2:8" ht="24" x14ac:dyDescent="0.2">
      <c r="B171" s="221" t="s">
        <v>1520</v>
      </c>
      <c r="C171" s="81" t="s">
        <v>1534</v>
      </c>
      <c r="D171" s="81" t="s">
        <v>1737</v>
      </c>
      <c r="E171" s="81" t="s">
        <v>1739</v>
      </c>
      <c r="F171" s="98"/>
      <c r="G171" s="109"/>
      <c r="H171" s="204"/>
    </row>
    <row r="172" spans="2:8" ht="24" x14ac:dyDescent="0.2">
      <c r="B172" s="222" t="s">
        <v>1522</v>
      </c>
      <c r="C172" s="223" t="s">
        <v>1535</v>
      </c>
      <c r="D172" s="75">
        <v>5.3206990000000003E-2</v>
      </c>
      <c r="E172" s="75">
        <v>5.3206990000000003E-2</v>
      </c>
      <c r="F172" s="98"/>
      <c r="G172" s="109"/>
      <c r="H172" s="204"/>
    </row>
    <row r="173" spans="2:8" ht="24" x14ac:dyDescent="0.2">
      <c r="B173" s="224" t="s">
        <v>1520</v>
      </c>
      <c r="C173" s="81" t="s">
        <v>1536</v>
      </c>
      <c r="D173" s="81" t="s">
        <v>1737</v>
      </c>
      <c r="E173" s="81" t="s">
        <v>1739</v>
      </c>
      <c r="F173" s="113"/>
      <c r="G173" s="109"/>
      <c r="H173" s="204"/>
    </row>
    <row r="174" spans="2:8" ht="24" x14ac:dyDescent="0.2">
      <c r="B174" s="222" t="s">
        <v>1522</v>
      </c>
      <c r="C174" s="223" t="s">
        <v>1537</v>
      </c>
      <c r="D174" s="75">
        <v>4.2108590000000001E-2</v>
      </c>
      <c r="E174" s="75">
        <v>4.2108590000000001E-2</v>
      </c>
      <c r="F174" s="113"/>
      <c r="G174" s="109"/>
      <c r="H174" s="204"/>
    </row>
    <row r="175" spans="2:8" x14ac:dyDescent="0.2">
      <c r="B175" s="199"/>
      <c r="C175" s="198"/>
      <c r="D175" s="113"/>
      <c r="E175" s="113"/>
      <c r="F175" s="113"/>
      <c r="G175" s="109"/>
      <c r="H175" s="204"/>
    </row>
    <row r="176" spans="2:8" x14ac:dyDescent="0.2">
      <c r="B176" s="184" t="s">
        <v>1540</v>
      </c>
      <c r="C176" s="84"/>
      <c r="D176" s="84"/>
      <c r="E176" s="84"/>
      <c r="F176" s="98"/>
      <c r="G176" s="109"/>
      <c r="H176" s="204"/>
    </row>
    <row r="177" spans="2:8" x14ac:dyDescent="0.2">
      <c r="B177" s="184"/>
      <c r="C177" s="84"/>
      <c r="D177" s="84"/>
      <c r="E177" s="84"/>
      <c r="F177" s="98"/>
      <c r="G177" s="109"/>
      <c r="H177" s="204"/>
    </row>
    <row r="178" spans="2:8" x14ac:dyDescent="0.2">
      <c r="B178" s="184" t="s">
        <v>1606</v>
      </c>
      <c r="C178" s="84"/>
      <c r="D178" s="208"/>
      <c r="E178" s="84"/>
      <c r="F178" s="98"/>
      <c r="G178" s="109"/>
      <c r="H178" s="204"/>
    </row>
    <row r="179" spans="2:8" x14ac:dyDescent="0.2">
      <c r="B179" s="125" t="s">
        <v>1470</v>
      </c>
      <c r="C179" s="84"/>
      <c r="D179" s="84"/>
      <c r="E179" s="84"/>
      <c r="F179" s="98"/>
      <c r="G179" s="109"/>
      <c r="H179" s="204"/>
    </row>
    <row r="180" spans="2:8" x14ac:dyDescent="0.2">
      <c r="B180" s="125"/>
      <c r="C180" s="84"/>
      <c r="D180" s="84"/>
      <c r="E180" s="84"/>
      <c r="F180" s="98"/>
      <c r="G180" s="109"/>
      <c r="H180" s="204"/>
    </row>
    <row r="181" spans="2:8" x14ac:dyDescent="0.2">
      <c r="B181" s="184" t="s">
        <v>1542</v>
      </c>
      <c r="C181" s="84"/>
      <c r="D181" s="84"/>
      <c r="E181" s="84"/>
      <c r="F181" s="98"/>
      <c r="G181" s="109"/>
      <c r="H181" s="204"/>
    </row>
    <row r="182" spans="2:8" x14ac:dyDescent="0.2">
      <c r="B182" s="184"/>
      <c r="C182" s="84"/>
      <c r="D182" s="84"/>
      <c r="E182" s="84"/>
      <c r="F182" s="98"/>
      <c r="G182" s="109"/>
      <c r="H182" s="204"/>
    </row>
    <row r="183" spans="2:8" x14ac:dyDescent="0.2">
      <c r="B183" s="184" t="s">
        <v>1543</v>
      </c>
      <c r="C183" s="84"/>
      <c r="D183" s="84"/>
      <c r="E183" s="84"/>
      <c r="F183" s="98"/>
      <c r="G183" s="109"/>
      <c r="H183" s="204"/>
    </row>
    <row r="184" spans="2:8" x14ac:dyDescent="0.2">
      <c r="B184" s="189"/>
      <c r="C184" s="84"/>
      <c r="D184" s="84"/>
      <c r="E184" s="84"/>
      <c r="F184" s="98"/>
      <c r="G184" s="109"/>
      <c r="H184" s="204"/>
    </row>
    <row r="185" spans="2:8" x14ac:dyDescent="0.2">
      <c r="B185" s="184" t="s">
        <v>1749</v>
      </c>
      <c r="C185" s="84"/>
      <c r="D185" s="84"/>
      <c r="E185" s="84"/>
      <c r="F185" s="98"/>
      <c r="G185" s="109"/>
      <c r="H185" s="204"/>
    </row>
    <row r="186" spans="2:8" x14ac:dyDescent="0.2">
      <c r="B186" s="184"/>
      <c r="C186" s="84"/>
      <c r="D186" s="84"/>
      <c r="E186" s="84"/>
      <c r="F186" s="98"/>
      <c r="G186" s="109"/>
      <c r="H186" s="204"/>
    </row>
    <row r="187" spans="2:8" x14ac:dyDescent="0.2">
      <c r="B187" s="184" t="s">
        <v>1757</v>
      </c>
      <c r="C187" s="84"/>
      <c r="D187" s="84"/>
      <c r="E187" s="84"/>
      <c r="F187" s="98"/>
      <c r="G187" s="109"/>
      <c r="H187" s="204"/>
    </row>
    <row r="188" spans="2:8" x14ac:dyDescent="0.2">
      <c r="B188" s="184"/>
      <c r="C188" s="84"/>
      <c r="D188" s="84"/>
      <c r="E188" s="84"/>
      <c r="F188" s="98"/>
      <c r="G188" s="109"/>
      <c r="H188" s="204"/>
    </row>
    <row r="189" spans="2:8" x14ac:dyDescent="0.2">
      <c r="B189" s="184" t="s">
        <v>1545</v>
      </c>
      <c r="C189" s="84"/>
      <c r="D189" s="84"/>
      <c r="E189" s="84"/>
      <c r="F189" s="98"/>
      <c r="G189" s="109"/>
      <c r="H189" s="204"/>
    </row>
    <row r="190" spans="2:8" x14ac:dyDescent="0.2">
      <c r="B190" s="72" t="s">
        <v>1546</v>
      </c>
      <c r="C190" s="92">
        <f>G124*100</f>
        <v>0.15</v>
      </c>
      <c r="D190" s="172"/>
      <c r="E190" s="109"/>
      <c r="H190" s="204"/>
    </row>
    <row r="191" spans="2:8" x14ac:dyDescent="0.2">
      <c r="B191" s="72" t="s">
        <v>1547</v>
      </c>
      <c r="C191" s="92">
        <f>+SUMIF(D27:D116,"Sovereign",G27:G116)*100</f>
        <v>60.239999999999924</v>
      </c>
      <c r="D191" s="83"/>
      <c r="E191" s="109"/>
      <c r="H191" s="204"/>
    </row>
    <row r="192" spans="2:8" x14ac:dyDescent="0.2">
      <c r="B192" s="72" t="s">
        <v>1548</v>
      </c>
      <c r="C192" s="336">
        <v>0</v>
      </c>
      <c r="D192" s="83"/>
      <c r="E192" s="109"/>
      <c r="H192" s="204"/>
    </row>
    <row r="193" spans="2:8" x14ac:dyDescent="0.2">
      <c r="B193" s="72" t="s">
        <v>1569</v>
      </c>
      <c r="C193" s="92">
        <f>+(G27)*100</f>
        <v>21.46</v>
      </c>
      <c r="D193" s="87"/>
      <c r="E193" s="109"/>
      <c r="H193" s="204"/>
    </row>
    <row r="194" spans="2:8" x14ac:dyDescent="0.2">
      <c r="B194" s="72" t="s">
        <v>1549</v>
      </c>
      <c r="C194" s="225">
        <f>(G117*100)-C191</f>
        <v>13.260000000000076</v>
      </c>
      <c r="D194" s="87"/>
      <c r="E194" s="109"/>
      <c r="H194" s="204"/>
    </row>
    <row r="195" spans="2:8" x14ac:dyDescent="0.2">
      <c r="B195" s="72" t="s">
        <v>1550</v>
      </c>
      <c r="C195" s="225">
        <f>100-SUM(C190:C194)</f>
        <v>4.8900000000000006</v>
      </c>
      <c r="D195" s="87"/>
      <c r="E195" s="109"/>
      <c r="H195" s="204"/>
    </row>
    <row r="196" spans="2:8" x14ac:dyDescent="0.2">
      <c r="B196" s="184"/>
      <c r="C196" s="84"/>
      <c r="D196" s="98"/>
      <c r="E196" s="109"/>
      <c r="H196" s="204"/>
    </row>
    <row r="197" spans="2:8" x14ac:dyDescent="0.2">
      <c r="B197" s="184" t="s">
        <v>1551</v>
      </c>
      <c r="C197" s="84"/>
      <c r="D197" s="98"/>
      <c r="E197" s="109"/>
      <c r="H197" s="204"/>
    </row>
    <row r="198" spans="2:8" x14ac:dyDescent="0.2">
      <c r="B198" s="72" t="s">
        <v>1552</v>
      </c>
      <c r="C198" s="226">
        <f>+C191+C190</f>
        <v>60.389999999999922</v>
      </c>
      <c r="D198" s="87"/>
      <c r="E198" s="109"/>
      <c r="H198" s="204"/>
    </row>
    <row r="199" spans="2:8" x14ac:dyDescent="0.2">
      <c r="B199" s="72" t="s">
        <v>1553</v>
      </c>
      <c r="C199" s="226">
        <f>+C194</f>
        <v>13.260000000000076</v>
      </c>
      <c r="D199" s="87"/>
      <c r="E199" s="109"/>
      <c r="H199" s="204"/>
    </row>
    <row r="200" spans="2:8" x14ac:dyDescent="0.2">
      <c r="B200" s="72" t="s">
        <v>1570</v>
      </c>
      <c r="C200" s="226">
        <f>+C193</f>
        <v>21.46</v>
      </c>
      <c r="D200" s="87"/>
      <c r="E200" s="109"/>
      <c r="H200" s="204"/>
    </row>
    <row r="201" spans="2:8" x14ac:dyDescent="0.2">
      <c r="B201" s="72" t="s">
        <v>1554</v>
      </c>
      <c r="C201" s="227">
        <f>+C192</f>
        <v>0</v>
      </c>
      <c r="D201" s="87"/>
      <c r="E201" s="109"/>
      <c r="H201" s="204"/>
    </row>
    <row r="202" spans="2:8" x14ac:dyDescent="0.2">
      <c r="B202" s="72" t="s">
        <v>1555</v>
      </c>
      <c r="C202" s="226">
        <f>+C195</f>
        <v>4.8900000000000006</v>
      </c>
      <c r="D202" s="87"/>
      <c r="E202" s="109"/>
      <c r="H202" s="204"/>
    </row>
    <row r="203" spans="2:8" x14ac:dyDescent="0.2">
      <c r="B203" s="184"/>
      <c r="C203" s="173"/>
      <c r="D203" s="173"/>
      <c r="E203" s="173"/>
      <c r="F203" s="100"/>
      <c r="G203" s="109"/>
      <c r="H203" s="204"/>
    </row>
    <row r="204" spans="2:8" x14ac:dyDescent="0.2">
      <c r="B204" s="184" t="s">
        <v>1556</v>
      </c>
      <c r="C204" s="173"/>
      <c r="D204" s="173"/>
      <c r="E204" s="173"/>
      <c r="F204" s="90"/>
      <c r="G204" s="109"/>
      <c r="H204" s="204"/>
    </row>
    <row r="205" spans="2:8" x14ac:dyDescent="0.2">
      <c r="B205" s="209"/>
      <c r="C205" s="109"/>
      <c r="D205" s="109"/>
      <c r="E205" s="109"/>
      <c r="F205" s="109"/>
      <c r="G205" s="109"/>
      <c r="H205" s="204"/>
    </row>
    <row r="206" spans="2:8" x14ac:dyDescent="0.2">
      <c r="B206" s="184" t="s">
        <v>1571</v>
      </c>
      <c r="C206" s="173"/>
      <c r="D206" s="173"/>
      <c r="E206" s="173"/>
      <c r="F206" s="90"/>
      <c r="G206" s="83"/>
      <c r="H206" s="102"/>
    </row>
    <row r="207" spans="2:8" x14ac:dyDescent="0.2">
      <c r="B207" s="184"/>
      <c r="C207" s="173"/>
      <c r="D207" s="173"/>
      <c r="E207" s="173"/>
      <c r="F207" s="90"/>
      <c r="G207" s="83"/>
      <c r="H207" s="102"/>
    </row>
    <row r="208" spans="2:8" x14ac:dyDescent="0.2">
      <c r="B208" s="210" t="s">
        <v>1572</v>
      </c>
      <c r="C208" s="99"/>
      <c r="D208" s="99"/>
      <c r="E208" s="99"/>
      <c r="F208" s="136"/>
      <c r="G208" s="83"/>
      <c r="H208" s="102"/>
    </row>
    <row r="209" spans="2:8" ht="36" x14ac:dyDescent="0.2">
      <c r="B209" s="96" t="s">
        <v>1477</v>
      </c>
      <c r="C209" s="96" t="s">
        <v>1478</v>
      </c>
      <c r="D209" s="96" t="s">
        <v>1479</v>
      </c>
      <c r="E209" s="96" t="s">
        <v>1480</v>
      </c>
      <c r="F209" s="96" t="s">
        <v>1481</v>
      </c>
      <c r="G209" s="96" t="s">
        <v>1573</v>
      </c>
      <c r="H209" s="102"/>
    </row>
    <row r="210" spans="2:8" x14ac:dyDescent="0.2">
      <c r="B210" s="228" t="s">
        <v>57</v>
      </c>
      <c r="C210" s="162" t="s">
        <v>1483</v>
      </c>
      <c r="D210" s="91" t="s">
        <v>1484</v>
      </c>
      <c r="E210" s="163">
        <v>1922.2384999999999</v>
      </c>
      <c r="F210" s="163">
        <v>1845</v>
      </c>
      <c r="G210" s="373">
        <v>635.35466959999997</v>
      </c>
      <c r="H210" s="102"/>
    </row>
    <row r="211" spans="2:8" x14ac:dyDescent="0.2">
      <c r="B211" s="228" t="s">
        <v>515</v>
      </c>
      <c r="C211" s="162" t="s">
        <v>1483</v>
      </c>
      <c r="D211" s="91" t="s">
        <v>1484</v>
      </c>
      <c r="E211" s="163">
        <v>435.4</v>
      </c>
      <c r="F211" s="163">
        <v>450.1</v>
      </c>
      <c r="G211" s="373"/>
      <c r="H211" s="102"/>
    </row>
    <row r="212" spans="2:8" x14ac:dyDescent="0.2">
      <c r="B212" s="228" t="s">
        <v>512</v>
      </c>
      <c r="C212" s="162" t="s">
        <v>1483</v>
      </c>
      <c r="D212" s="91" t="s">
        <v>1484</v>
      </c>
      <c r="E212" s="163">
        <v>1399.2814000434309</v>
      </c>
      <c r="F212" s="163">
        <v>1435.1</v>
      </c>
      <c r="G212" s="373"/>
      <c r="H212" s="102"/>
    </row>
    <row r="213" spans="2:8" x14ac:dyDescent="0.2">
      <c r="B213" s="125" t="s">
        <v>1758</v>
      </c>
      <c r="C213" s="98"/>
      <c r="D213" s="98"/>
      <c r="E213" s="93"/>
      <c r="F213" s="93"/>
      <c r="G213" s="94"/>
      <c r="H213" s="102"/>
    </row>
    <row r="214" spans="2:8" x14ac:dyDescent="0.2">
      <c r="B214" s="125"/>
      <c r="C214" s="98"/>
      <c r="D214" s="98"/>
      <c r="E214" s="93"/>
      <c r="F214" s="93"/>
      <c r="G214" s="94"/>
      <c r="H214" s="102"/>
    </row>
    <row r="215" spans="2:8" x14ac:dyDescent="0.2">
      <c r="B215" s="116" t="s">
        <v>1486</v>
      </c>
      <c r="C215" s="142"/>
      <c r="D215" s="211"/>
      <c r="E215" s="113"/>
      <c r="F215" s="113"/>
      <c r="G215" s="113"/>
      <c r="H215" s="212"/>
    </row>
    <row r="216" spans="2:8" x14ac:dyDescent="0.2">
      <c r="B216" s="116"/>
      <c r="C216" s="142"/>
      <c r="D216" s="211"/>
      <c r="E216" s="113"/>
      <c r="F216" s="113"/>
      <c r="G216" s="113"/>
      <c r="H216" s="212"/>
    </row>
    <row r="217" spans="2:8" x14ac:dyDescent="0.2">
      <c r="B217" s="75" t="s">
        <v>1487</v>
      </c>
      <c r="C217" s="75"/>
      <c r="D217" s="113"/>
      <c r="E217" s="109"/>
      <c r="H217" s="212"/>
    </row>
    <row r="218" spans="2:8" x14ac:dyDescent="0.2">
      <c r="B218" s="75" t="s">
        <v>1488</v>
      </c>
      <c r="C218" s="164">
        <v>446</v>
      </c>
      <c r="D218" s="94"/>
      <c r="E218" s="94"/>
      <c r="H218" s="212"/>
    </row>
    <row r="219" spans="2:8" x14ac:dyDescent="0.2">
      <c r="B219" s="75" t="s">
        <v>1489</v>
      </c>
      <c r="C219" s="164">
        <v>446</v>
      </c>
      <c r="D219" s="94"/>
      <c r="E219" s="94"/>
      <c r="H219" s="212"/>
    </row>
    <row r="220" spans="2:8" x14ac:dyDescent="0.2">
      <c r="B220" s="75" t="s">
        <v>1490</v>
      </c>
      <c r="C220" s="164">
        <v>0</v>
      </c>
      <c r="D220" s="94"/>
      <c r="E220" s="94"/>
      <c r="H220" s="212"/>
    </row>
    <row r="221" spans="2:8" x14ac:dyDescent="0.2">
      <c r="B221" s="75" t="s">
        <v>1491</v>
      </c>
      <c r="C221" s="164">
        <v>0</v>
      </c>
      <c r="D221" s="94"/>
      <c r="E221" s="94"/>
      <c r="H221" s="212"/>
    </row>
    <row r="222" spans="2:8" x14ac:dyDescent="0.2">
      <c r="B222" s="75" t="s">
        <v>1492</v>
      </c>
      <c r="C222" s="164">
        <v>267079681.84996724</v>
      </c>
      <c r="D222" s="94"/>
      <c r="E222" s="94"/>
      <c r="H222" s="212"/>
    </row>
    <row r="223" spans="2:8" x14ac:dyDescent="0.2">
      <c r="B223" s="75" t="s">
        <v>1493</v>
      </c>
      <c r="C223" s="164">
        <v>246726502.83000001</v>
      </c>
      <c r="D223" s="94"/>
      <c r="E223" s="94"/>
      <c r="H223" s="212"/>
    </row>
    <row r="224" spans="2:8" x14ac:dyDescent="0.2">
      <c r="B224" s="75" t="s">
        <v>1494</v>
      </c>
      <c r="C224" s="164">
        <v>0</v>
      </c>
      <c r="D224" s="94"/>
      <c r="E224" s="143"/>
      <c r="H224" s="212"/>
    </row>
    <row r="225" spans="2:8" x14ac:dyDescent="0.2">
      <c r="B225" s="75" t="s">
        <v>1495</v>
      </c>
      <c r="C225" s="164">
        <v>-20353179.019967228</v>
      </c>
      <c r="D225" s="94"/>
      <c r="E225" s="144"/>
      <c r="H225" s="212"/>
    </row>
    <row r="226" spans="2:8" x14ac:dyDescent="0.2">
      <c r="B226" s="112"/>
      <c r="C226" s="113"/>
      <c r="D226" s="113"/>
      <c r="E226" s="115"/>
      <c r="F226" s="94"/>
      <c r="G226" s="144"/>
      <c r="H226" s="212"/>
    </row>
    <row r="227" spans="2:8" x14ac:dyDescent="0.2">
      <c r="B227" s="145" t="s">
        <v>1496</v>
      </c>
      <c r="C227" s="95"/>
      <c r="D227" s="95"/>
      <c r="E227" s="93"/>
      <c r="F227" s="94"/>
      <c r="G227" s="94"/>
      <c r="H227" s="212"/>
    </row>
    <row r="228" spans="2:8" x14ac:dyDescent="0.2">
      <c r="B228" s="125"/>
      <c r="C228" s="98"/>
      <c r="D228" s="98"/>
      <c r="E228" s="93"/>
      <c r="F228" s="93"/>
      <c r="G228" s="94"/>
      <c r="H228" s="102"/>
    </row>
    <row r="229" spans="2:8" x14ac:dyDescent="0.2">
      <c r="B229" s="205" t="s">
        <v>1574</v>
      </c>
      <c r="C229" s="165"/>
      <c r="D229" s="165"/>
      <c r="E229" s="98"/>
      <c r="F229" s="98"/>
      <c r="G229" s="98"/>
      <c r="H229" s="102"/>
    </row>
    <row r="230" spans="2:8" x14ac:dyDescent="0.2">
      <c r="B230" s="205"/>
      <c r="C230" s="165"/>
      <c r="D230" s="165"/>
      <c r="E230" s="98"/>
      <c r="F230" s="98"/>
      <c r="G230" s="98"/>
      <c r="H230" s="102"/>
    </row>
    <row r="231" spans="2:8" x14ac:dyDescent="0.2">
      <c r="B231" s="205" t="s">
        <v>1500</v>
      </c>
      <c r="C231" s="165"/>
      <c r="D231" s="165"/>
      <c r="E231" s="98"/>
      <c r="F231" s="214"/>
      <c r="G231" s="213"/>
      <c r="H231" s="102"/>
    </row>
    <row r="232" spans="2:8" x14ac:dyDescent="0.2">
      <c r="B232" s="145"/>
      <c r="C232" s="95"/>
      <c r="D232" s="95"/>
      <c r="E232" s="98"/>
      <c r="F232" s="98"/>
      <c r="G232" s="98"/>
      <c r="H232" s="102"/>
    </row>
    <row r="233" spans="2:8" x14ac:dyDescent="0.2">
      <c r="B233" s="205" t="s">
        <v>1577</v>
      </c>
      <c r="C233" s="165"/>
      <c r="D233" s="165"/>
      <c r="E233" s="98"/>
      <c r="F233" s="214"/>
      <c r="G233" s="98"/>
      <c r="H233" s="102"/>
    </row>
    <row r="234" spans="2:8" x14ac:dyDescent="0.2">
      <c r="B234" s="215"/>
      <c r="C234" s="101"/>
      <c r="D234" s="101"/>
      <c r="E234" s="101"/>
      <c r="F234" s="101"/>
      <c r="G234" s="98"/>
      <c r="H234" s="102"/>
    </row>
    <row r="235" spans="2:8" x14ac:dyDescent="0.2">
      <c r="B235" s="205" t="s">
        <v>1578</v>
      </c>
      <c r="C235" s="165"/>
      <c r="D235" s="165"/>
      <c r="E235" s="98"/>
      <c r="F235" s="98"/>
      <c r="G235" s="98"/>
      <c r="H235" s="102"/>
    </row>
    <row r="236" spans="2:8" x14ac:dyDescent="0.2">
      <c r="B236" s="75" t="s">
        <v>1504</v>
      </c>
      <c r="C236" s="164">
        <v>668</v>
      </c>
      <c r="D236" s="94"/>
      <c r="E236" s="144"/>
      <c r="H236" s="212"/>
    </row>
    <row r="237" spans="2:8" x14ac:dyDescent="0.2">
      <c r="B237" s="75" t="s">
        <v>1505</v>
      </c>
      <c r="C237" s="164">
        <v>439551500</v>
      </c>
      <c r="D237" s="94"/>
      <c r="E237" s="144"/>
      <c r="H237" s="212"/>
    </row>
    <row r="238" spans="2:8" x14ac:dyDescent="0.2">
      <c r="B238" s="75" t="s">
        <v>1506</v>
      </c>
      <c r="C238" s="164">
        <v>910817.85</v>
      </c>
      <c r="D238" s="94"/>
      <c r="E238" s="144"/>
      <c r="H238" s="212"/>
    </row>
    <row r="239" spans="2:8" x14ac:dyDescent="0.2">
      <c r="B239" s="179"/>
      <c r="C239" s="98"/>
      <c r="D239" s="98"/>
      <c r="E239" s="98"/>
      <c r="F239" s="98"/>
      <c r="G239" s="98"/>
      <c r="H239" s="102"/>
    </row>
    <row r="240" spans="2:8" x14ac:dyDescent="0.2">
      <c r="B240" s="205" t="s">
        <v>1507</v>
      </c>
      <c r="C240" s="98"/>
      <c r="D240" s="98"/>
      <c r="E240" s="98"/>
      <c r="F240" s="98"/>
      <c r="G240" s="98"/>
      <c r="H240" s="102"/>
    </row>
    <row r="241" spans="2:10" x14ac:dyDescent="0.2">
      <c r="B241" s="200"/>
      <c r="C241" s="201"/>
      <c r="D241" s="201"/>
      <c r="E241" s="201"/>
      <c r="F241" s="201"/>
      <c r="G241" s="201"/>
      <c r="H241" s="202"/>
    </row>
    <row r="243" spans="2:10" x14ac:dyDescent="0.2">
      <c r="B243" s="365" t="s">
        <v>1691</v>
      </c>
      <c r="C243" s="365"/>
      <c r="D243" s="365"/>
      <c r="E243" s="365"/>
      <c r="F243" s="365"/>
      <c r="G243" s="365"/>
      <c r="H243" s="365"/>
      <c r="I243" s="365"/>
      <c r="J243" s="280"/>
    </row>
    <row r="244" spans="2:10" x14ac:dyDescent="0.2">
      <c r="B244" s="363" t="s">
        <v>1611</v>
      </c>
      <c r="C244" s="364" t="s">
        <v>1612</v>
      </c>
      <c r="D244" s="364"/>
      <c r="E244" s="293" t="s">
        <v>1613</v>
      </c>
      <c r="F244" s="293" t="s">
        <v>1614</v>
      </c>
      <c r="G244" s="364" t="s">
        <v>1615</v>
      </c>
      <c r="H244" s="364"/>
      <c r="I244" s="364"/>
      <c r="J244" s="364"/>
    </row>
    <row r="245" spans="2:10" ht="60" x14ac:dyDescent="0.2">
      <c r="B245" s="363"/>
      <c r="C245" s="287" t="s">
        <v>1692</v>
      </c>
      <c r="D245" s="287" t="s">
        <v>1693</v>
      </c>
      <c r="E245" s="287" t="s">
        <v>1694</v>
      </c>
      <c r="F245" s="287" t="s">
        <v>1695</v>
      </c>
      <c r="G245" s="287" t="s">
        <v>1692</v>
      </c>
      <c r="H245" s="287" t="s">
        <v>1693</v>
      </c>
      <c r="I245" s="287" t="s">
        <v>1694</v>
      </c>
      <c r="J245" s="287" t="s">
        <v>1695</v>
      </c>
    </row>
    <row r="246" spans="2:10" x14ac:dyDescent="0.2">
      <c r="B246" s="321" t="s">
        <v>1696</v>
      </c>
      <c r="C246" s="295">
        <v>9.1310702905741392E-2</v>
      </c>
      <c r="D246" s="295">
        <v>9.4591274441357731E-2</v>
      </c>
      <c r="E246" s="295">
        <v>6.6947591350676516E-2</v>
      </c>
      <c r="F246" s="295">
        <v>4.6691278557025928E-2</v>
      </c>
      <c r="G246" s="312">
        <v>15493.8</v>
      </c>
      <c r="H246" s="312">
        <v>15728.599999999999</v>
      </c>
      <c r="I246" s="312">
        <v>13836.423747623441</v>
      </c>
      <c r="J246" s="312">
        <v>12569.274693013456</v>
      </c>
    </row>
    <row r="247" spans="2:10" x14ac:dyDescent="0.2">
      <c r="B247" s="297" t="s">
        <v>1621</v>
      </c>
      <c r="C247" s="295">
        <v>2.9886217423907846E-2</v>
      </c>
      <c r="D247" s="295">
        <v>3.3040265581077755E-2</v>
      </c>
      <c r="E247" s="295">
        <v>1.7814403841674098E-2</v>
      </c>
      <c r="F247" s="295">
        <v>-3.2996457785228195E-4</v>
      </c>
      <c r="G247" s="312">
        <v>10298.031291956344</v>
      </c>
      <c r="H247" s="312">
        <v>10329.482691815141</v>
      </c>
      <c r="I247" s="312">
        <v>10177.651662754175</v>
      </c>
      <c r="J247" s="312">
        <v>9996.7093928593604</v>
      </c>
    </row>
    <row r="248" spans="2:10" x14ac:dyDescent="0.2">
      <c r="B248" s="297" t="s">
        <v>1622</v>
      </c>
      <c r="C248" s="295">
        <v>9.9617664754429347E-2</v>
      </c>
      <c r="D248" s="295">
        <v>0.10292523838212952</v>
      </c>
      <c r="E248" s="295">
        <v>7.442309668924274E-2</v>
      </c>
      <c r="F248" s="295">
        <v>5.9935041256861776E-2</v>
      </c>
      <c r="G248" s="312">
        <v>13292.667232903508</v>
      </c>
      <c r="H248" s="312">
        <v>13412.868289771031</v>
      </c>
      <c r="I248" s="312">
        <v>12400.539934096952</v>
      </c>
      <c r="J248" s="312">
        <v>11906.071657170809</v>
      </c>
    </row>
    <row r="249" spans="2:10" x14ac:dyDescent="0.2">
      <c r="B249" s="297" t="s">
        <v>1623</v>
      </c>
      <c r="C249" s="295">
        <v>9.1454216387557796E-2</v>
      </c>
      <c r="D249" s="295">
        <v>9.4733279651759261E-2</v>
      </c>
      <c r="E249" s="295">
        <v>6.6997990418913078E-2</v>
      </c>
      <c r="F249" s="295">
        <v>4.7224695913633319E-2</v>
      </c>
      <c r="G249" s="312">
        <v>15485.437863553681</v>
      </c>
      <c r="H249" s="312">
        <v>15719.325597897239</v>
      </c>
      <c r="I249" s="312">
        <v>13827.41020438548</v>
      </c>
      <c r="J249" s="312">
        <v>12593.442766030654</v>
      </c>
    </row>
    <row r="250" spans="2:10" x14ac:dyDescent="0.2">
      <c r="B250" s="280"/>
      <c r="C250" s="280"/>
      <c r="D250" s="280"/>
      <c r="E250" s="280"/>
      <c r="F250" s="280"/>
      <c r="G250" s="280"/>
      <c r="H250" s="280"/>
      <c r="I250" s="280"/>
      <c r="J250" s="280"/>
    </row>
    <row r="251" spans="2:10" x14ac:dyDescent="0.2">
      <c r="B251" s="365" t="s">
        <v>1697</v>
      </c>
      <c r="C251" s="365"/>
      <c r="D251" s="365"/>
      <c r="E251" s="365"/>
      <c r="F251" s="365"/>
      <c r="G251" s="280"/>
      <c r="H251" s="280"/>
      <c r="I251" s="280"/>
      <c r="J251" s="280"/>
    </row>
    <row r="252" spans="2:10" ht="36" x14ac:dyDescent="0.2">
      <c r="B252" s="301"/>
      <c r="C252" s="302" t="s">
        <v>1696</v>
      </c>
      <c r="D252" s="287" t="s">
        <v>1621</v>
      </c>
      <c r="E252" s="287" t="s">
        <v>1622</v>
      </c>
      <c r="F252" s="287" t="s">
        <v>1623</v>
      </c>
      <c r="G252" s="280"/>
      <c r="H252" s="280"/>
      <c r="I252" s="280"/>
      <c r="J252" s="280"/>
    </row>
    <row r="253" spans="2:10" x14ac:dyDescent="0.2">
      <c r="B253" s="294" t="s">
        <v>1626</v>
      </c>
      <c r="C253" s="322">
        <v>610000</v>
      </c>
      <c r="D253" s="322">
        <v>120000</v>
      </c>
      <c r="E253" s="322">
        <v>360000</v>
      </c>
      <c r="F253" s="322">
        <v>600000</v>
      </c>
      <c r="G253" s="280"/>
      <c r="H253" s="280"/>
      <c r="I253" s="280"/>
      <c r="J253" s="280"/>
    </row>
    <row r="254" spans="2:10" x14ac:dyDescent="0.2">
      <c r="B254" s="294" t="s">
        <v>1627</v>
      </c>
      <c r="C254" s="323">
        <v>763636.71775794704</v>
      </c>
      <c r="D254" s="323">
        <v>121508.871206044</v>
      </c>
      <c r="E254" s="323">
        <v>400895.329040126</v>
      </c>
      <c r="F254" s="323">
        <v>748142.917757947</v>
      </c>
      <c r="G254" s="280"/>
      <c r="H254" s="280"/>
      <c r="I254" s="280"/>
      <c r="J254" s="280"/>
    </row>
    <row r="255" spans="2:10" x14ac:dyDescent="0.2">
      <c r="B255" s="294" t="s">
        <v>1628</v>
      </c>
      <c r="C255" s="324">
        <v>8.7997041254714699</v>
      </c>
      <c r="D255" s="324">
        <v>2.3785097104309698</v>
      </c>
      <c r="E255" s="324">
        <v>7.1540824740551097</v>
      </c>
      <c r="F255" s="324">
        <v>8.7871220213316406</v>
      </c>
      <c r="G255" s="280"/>
      <c r="H255" s="280"/>
      <c r="I255" s="280"/>
      <c r="J255" s="280"/>
    </row>
    <row r="256" spans="2:10" ht="24" x14ac:dyDescent="0.2">
      <c r="B256" s="294" t="s">
        <v>1698</v>
      </c>
      <c r="C256" s="324">
        <v>6.7409953029088996</v>
      </c>
      <c r="D256" s="324">
        <v>1.6105240939107699</v>
      </c>
      <c r="E256" s="324">
        <v>5.7685462907843501</v>
      </c>
      <c r="F256" s="324">
        <v>6.7426875017428003</v>
      </c>
      <c r="G256" s="280"/>
      <c r="H256" s="280"/>
      <c r="I256" s="280"/>
      <c r="J256" s="280"/>
    </row>
    <row r="257" spans="2:10" x14ac:dyDescent="0.2">
      <c r="B257" s="294" t="s">
        <v>1699</v>
      </c>
      <c r="C257" s="324">
        <v>5.64577958332828</v>
      </c>
      <c r="D257" s="324">
        <v>0.22260862546899601</v>
      </c>
      <c r="E257" s="324">
        <v>5.0626311534951602</v>
      </c>
      <c r="F257" s="324">
        <v>5.6803203032242804</v>
      </c>
      <c r="G257" s="280"/>
      <c r="H257" s="280"/>
      <c r="I257" s="280"/>
      <c r="J257" s="280"/>
    </row>
    <row r="258" spans="2:10" x14ac:dyDescent="0.2">
      <c r="B258" s="280"/>
      <c r="C258" s="280"/>
      <c r="D258" s="280"/>
      <c r="E258" s="280"/>
      <c r="F258" s="280"/>
      <c r="G258" s="280"/>
      <c r="H258" s="280"/>
      <c r="I258" s="280"/>
      <c r="J258" s="280"/>
    </row>
    <row r="259" spans="2:10" x14ac:dyDescent="0.2">
      <c r="B259" s="365" t="s">
        <v>1700</v>
      </c>
      <c r="C259" s="365"/>
      <c r="D259" s="365"/>
      <c r="E259" s="365"/>
      <c r="F259" s="365"/>
      <c r="G259" s="280"/>
      <c r="H259" s="280"/>
      <c r="I259" s="280"/>
      <c r="J259" s="280"/>
    </row>
    <row r="260" spans="2:10" ht="36" x14ac:dyDescent="0.2">
      <c r="B260" s="301"/>
      <c r="C260" s="302" t="s">
        <v>1696</v>
      </c>
      <c r="D260" s="287" t="s">
        <v>1621</v>
      </c>
      <c r="E260" s="287" t="s">
        <v>1622</v>
      </c>
      <c r="F260" s="287" t="s">
        <v>1623</v>
      </c>
      <c r="G260" s="280"/>
      <c r="H260" s="280"/>
      <c r="I260" s="280"/>
      <c r="J260" s="280"/>
    </row>
    <row r="261" spans="2:10" x14ac:dyDescent="0.2">
      <c r="B261" s="294" t="s">
        <v>1626</v>
      </c>
      <c r="C261" s="322">
        <v>610000</v>
      </c>
      <c r="D261" s="322">
        <v>120000</v>
      </c>
      <c r="E261" s="322">
        <v>360000</v>
      </c>
      <c r="F261" s="322">
        <v>600000</v>
      </c>
      <c r="G261" s="280"/>
      <c r="H261" s="280"/>
      <c r="I261" s="280"/>
      <c r="J261" s="280"/>
    </row>
    <row r="262" spans="2:10" x14ac:dyDescent="0.2">
      <c r="B262" s="294" t="s">
        <v>1627</v>
      </c>
      <c r="C262" s="323">
        <v>770079.60034063703</v>
      </c>
      <c r="D262" s="323">
        <v>121710.950519121</v>
      </c>
      <c r="E262" s="323">
        <v>402854.54880910099</v>
      </c>
      <c r="F262" s="323">
        <v>754351.00034063705</v>
      </c>
      <c r="G262" s="280"/>
      <c r="H262" s="280"/>
      <c r="I262" s="280"/>
      <c r="J262" s="280"/>
    </row>
    <row r="263" spans="2:10" x14ac:dyDescent="0.2">
      <c r="B263" s="294" t="s">
        <v>1628</v>
      </c>
      <c r="C263" s="324">
        <v>9.1317636978117296</v>
      </c>
      <c r="D263" s="324">
        <v>2.6983758738492001</v>
      </c>
      <c r="E263" s="324">
        <v>7.4843328189959699</v>
      </c>
      <c r="F263" s="324">
        <v>9.1192763706746902</v>
      </c>
      <c r="G263" s="280"/>
      <c r="H263" s="280"/>
      <c r="I263" s="316"/>
      <c r="J263" s="316"/>
    </row>
    <row r="264" spans="2:10" ht="24" x14ac:dyDescent="0.2">
      <c r="B264" s="294" t="s">
        <v>1698</v>
      </c>
      <c r="C264" s="324">
        <v>6.7409953029088996</v>
      </c>
      <c r="D264" s="324">
        <v>1.6105240939107699</v>
      </c>
      <c r="E264" s="324">
        <v>5.7685462907843501</v>
      </c>
      <c r="F264" s="324">
        <v>6.7426875017428003</v>
      </c>
      <c r="G264" s="280"/>
      <c r="H264" s="280"/>
      <c r="I264" s="316"/>
      <c r="J264" s="316"/>
    </row>
    <row r="265" spans="2:10" x14ac:dyDescent="0.2">
      <c r="B265" s="294" t="s">
        <v>1699</v>
      </c>
      <c r="C265" s="324">
        <v>5.64577958332828</v>
      </c>
      <c r="D265" s="324">
        <v>0.22260862546899601</v>
      </c>
      <c r="E265" s="324">
        <v>5.0626311534951602</v>
      </c>
      <c r="F265" s="324">
        <v>5.6803203032242804</v>
      </c>
      <c r="G265" s="280"/>
      <c r="H265" s="280"/>
      <c r="I265" s="316"/>
      <c r="J265" s="316"/>
    </row>
    <row r="266" spans="2:10" x14ac:dyDescent="0.2">
      <c r="B266" s="280"/>
      <c r="C266" s="280"/>
      <c r="D266" s="280"/>
      <c r="E266" s="280"/>
      <c r="F266" s="280"/>
      <c r="G266" s="280"/>
      <c r="H266" s="280"/>
      <c r="I266" s="280"/>
      <c r="J266" s="280"/>
    </row>
    <row r="267" spans="2:10" x14ac:dyDescent="0.2">
      <c r="B267" s="293" t="s">
        <v>1641</v>
      </c>
      <c r="C267" s="301"/>
      <c r="D267" s="280"/>
      <c r="E267" s="280"/>
      <c r="F267" s="280"/>
      <c r="G267" s="280"/>
      <c r="H267" s="280"/>
      <c r="I267" s="280"/>
      <c r="J267" s="280"/>
    </row>
    <row r="268" spans="2:10" x14ac:dyDescent="0.2">
      <c r="B268" s="75" t="s">
        <v>1701</v>
      </c>
      <c r="C268" s="325">
        <v>4.8625453540305283</v>
      </c>
      <c r="D268" s="280"/>
      <c r="E268" s="280"/>
      <c r="F268" s="280"/>
      <c r="G268" s="280"/>
      <c r="H268" s="280"/>
      <c r="I268" s="280"/>
      <c r="J268" s="280"/>
    </row>
    <row r="269" spans="2:10" x14ac:dyDescent="0.2">
      <c r="B269" s="75" t="s">
        <v>1665</v>
      </c>
      <c r="C269" s="311">
        <v>3.8409617130201834</v>
      </c>
      <c r="D269" s="280"/>
      <c r="E269" s="280"/>
      <c r="F269" s="280"/>
      <c r="G269" s="280"/>
      <c r="H269" s="280"/>
      <c r="I269" s="280"/>
      <c r="J269" s="280"/>
    </row>
    <row r="270" spans="2:10" x14ac:dyDescent="0.2">
      <c r="B270" s="75" t="s">
        <v>1642</v>
      </c>
      <c r="C270" s="311">
        <v>4.00367081432801</v>
      </c>
      <c r="D270" s="280"/>
      <c r="E270" s="280"/>
      <c r="F270" s="280"/>
      <c r="G270" s="280"/>
      <c r="H270" s="280"/>
      <c r="I270" s="280"/>
      <c r="J270" s="280"/>
    </row>
    <row r="271" spans="2:10" x14ac:dyDescent="0.2">
      <c r="B271" s="75" t="s">
        <v>1666</v>
      </c>
      <c r="C271" s="315">
        <v>7.5976942882628018E-2</v>
      </c>
      <c r="D271" s="280"/>
      <c r="E271" s="280"/>
      <c r="F271" s="280"/>
      <c r="G271" s="280"/>
      <c r="H271" s="280"/>
      <c r="I271" s="280"/>
      <c r="J271" s="280"/>
    </row>
    <row r="273" spans="2:5" x14ac:dyDescent="0.2">
      <c r="B273" s="280" t="s">
        <v>1668</v>
      </c>
      <c r="C273" s="279"/>
      <c r="D273" s="280"/>
      <c r="E273" s="280"/>
    </row>
    <row r="274" spans="2:5" x14ac:dyDescent="0.2">
      <c r="B274" s="280" t="s">
        <v>1702</v>
      </c>
      <c r="C274" s="279"/>
      <c r="D274" s="280"/>
      <c r="E274" s="280"/>
    </row>
    <row r="276" spans="2:5" x14ac:dyDescent="0.2">
      <c r="B276" s="216" t="s">
        <v>1643</v>
      </c>
    </row>
    <row r="277" spans="2:5" x14ac:dyDescent="0.2">
      <c r="B277" s="51" t="s">
        <v>1703</v>
      </c>
    </row>
    <row r="278" spans="2:5" x14ac:dyDescent="0.2">
      <c r="B278" s="51" t="s">
        <v>1704</v>
      </c>
    </row>
    <row r="279" spans="2:5" x14ac:dyDescent="0.2">
      <c r="B279" s="51" t="s">
        <v>1646</v>
      </c>
    </row>
    <row r="280" spans="2:5" x14ac:dyDescent="0.2">
      <c r="B280" s="216"/>
    </row>
    <row r="281" spans="2:5" x14ac:dyDescent="0.2">
      <c r="B281" s="216"/>
    </row>
    <row r="282" spans="2:5" x14ac:dyDescent="0.2">
      <c r="C282" s="216" t="s">
        <v>1705</v>
      </c>
      <c r="D282" s="216"/>
      <c r="E282" s="216"/>
    </row>
    <row r="283" spans="2:5" x14ac:dyDescent="0.2">
      <c r="B283" s="284" t="s">
        <v>1706</v>
      </c>
      <c r="C283" s="374" t="s">
        <v>1707</v>
      </c>
      <c r="D283" s="375"/>
      <c r="E283" s="375"/>
    </row>
    <row r="292" spans="2:2" x14ac:dyDescent="0.2">
      <c r="B292" s="216"/>
    </row>
  </sheetData>
  <mergeCells count="10">
    <mergeCell ref="B251:F251"/>
    <mergeCell ref="B259:F259"/>
    <mergeCell ref="C283:E283"/>
    <mergeCell ref="B157:B158"/>
    <mergeCell ref="C157:C158"/>
    <mergeCell ref="G210:G212"/>
    <mergeCell ref="B243:I243"/>
    <mergeCell ref="B244:B245"/>
    <mergeCell ref="C244:D244"/>
    <mergeCell ref="G244:J244"/>
  </mergeCells>
  <pageMargins left="0" right="0" top="0" bottom="0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L458"/>
  <sheetViews>
    <sheetView workbookViewId="0"/>
  </sheetViews>
  <sheetFormatPr defaultRowHeight="12" x14ac:dyDescent="0.2"/>
  <cols>
    <col min="1" max="1" width="3.28515625" style="51" customWidth="1"/>
    <col min="2" max="2" width="47.5703125" style="51" customWidth="1"/>
    <col min="3" max="3" width="17.140625" style="51" customWidth="1"/>
    <col min="4" max="4" width="26.85546875" style="51" customWidth="1"/>
    <col min="5" max="5" width="16.7109375" style="51" customWidth="1"/>
    <col min="6" max="6" width="16.42578125" style="51" customWidth="1"/>
    <col min="7" max="7" width="12.28515625" style="51" customWidth="1"/>
    <col min="8" max="8" width="11.85546875" style="51" customWidth="1"/>
    <col min="9" max="9" width="9.42578125" style="51" customWidth="1"/>
    <col min="10" max="10" width="13.7109375" style="51" bestFit="1" customWidth="1"/>
    <col min="11" max="16384" width="9.140625" style="51"/>
  </cols>
  <sheetData>
    <row r="1" spans="1:10" ht="15.95" customHeight="1" x14ac:dyDescent="0.2">
      <c r="A1" s="50"/>
      <c r="B1" s="46" t="s">
        <v>1233</v>
      </c>
      <c r="C1" s="50"/>
      <c r="D1" s="50"/>
      <c r="E1" s="50"/>
      <c r="F1" s="50"/>
      <c r="G1" s="50"/>
      <c r="H1" s="50"/>
      <c r="I1" s="50"/>
      <c r="J1" s="50"/>
    </row>
    <row r="2" spans="1:10" ht="12.95" customHeight="1" x14ac:dyDescent="0.2">
      <c r="A2" s="50"/>
      <c r="B2" s="2"/>
      <c r="C2" s="50"/>
      <c r="D2" s="50"/>
      <c r="E2" s="50"/>
      <c r="F2" s="50"/>
      <c r="G2" s="50"/>
      <c r="H2" s="50"/>
      <c r="I2" s="50"/>
      <c r="J2" s="50"/>
    </row>
    <row r="3" spans="1:10" ht="12.95" customHeight="1" x14ac:dyDescent="0.2">
      <c r="A3" s="3" t="s">
        <v>0</v>
      </c>
      <c r="B3" s="52" t="s">
        <v>1</v>
      </c>
      <c r="C3" s="50"/>
      <c r="D3" s="50"/>
      <c r="E3" s="50"/>
      <c r="F3" s="50"/>
      <c r="G3" s="50"/>
      <c r="H3" s="50"/>
      <c r="I3" s="50"/>
      <c r="J3" s="50"/>
    </row>
    <row r="4" spans="1:10" ht="27.95" customHeight="1" x14ac:dyDescent="0.2">
      <c r="A4" s="50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53"/>
    </row>
    <row r="5" spans="1:10" ht="12.95" customHeight="1" x14ac:dyDescent="0.2">
      <c r="A5" s="50"/>
      <c r="B5" s="8" t="s">
        <v>11</v>
      </c>
      <c r="C5" s="9"/>
      <c r="D5" s="9"/>
      <c r="E5" s="9"/>
      <c r="F5" s="9"/>
      <c r="G5" s="9"/>
      <c r="H5" s="15"/>
      <c r="I5" s="16"/>
      <c r="J5" s="50"/>
    </row>
    <row r="6" spans="1:10" ht="12.95" customHeight="1" x14ac:dyDescent="0.2">
      <c r="A6" s="50"/>
      <c r="B6" s="8" t="s">
        <v>12</v>
      </c>
      <c r="C6" s="9"/>
      <c r="D6" s="9"/>
      <c r="E6" s="9"/>
      <c r="F6" s="54"/>
      <c r="G6" s="15"/>
      <c r="H6" s="15"/>
      <c r="I6" s="16"/>
      <c r="J6" s="50"/>
    </row>
    <row r="7" spans="1:10" ht="12.95" customHeight="1" x14ac:dyDescent="0.2">
      <c r="A7" s="10" t="s">
        <v>36</v>
      </c>
      <c r="B7" s="11" t="s">
        <v>37</v>
      </c>
      <c r="C7" s="9" t="s">
        <v>38</v>
      </c>
      <c r="D7" s="9" t="s">
        <v>16</v>
      </c>
      <c r="E7" s="12">
        <v>2548000</v>
      </c>
      <c r="F7" s="13">
        <v>9789.42</v>
      </c>
      <c r="G7" s="14">
        <v>3.9E-2</v>
      </c>
      <c r="H7" s="15"/>
      <c r="I7" s="16"/>
      <c r="J7" s="50"/>
    </row>
    <row r="8" spans="1:10" ht="12.95" customHeight="1" x14ac:dyDescent="0.2">
      <c r="A8" s="10" t="s">
        <v>698</v>
      </c>
      <c r="B8" s="11" t="s">
        <v>699</v>
      </c>
      <c r="C8" s="9" t="s">
        <v>700</v>
      </c>
      <c r="D8" s="9" t="s">
        <v>16</v>
      </c>
      <c r="E8" s="12">
        <v>247650</v>
      </c>
      <c r="F8" s="13">
        <v>854.39</v>
      </c>
      <c r="G8" s="14">
        <v>3.3999999999999998E-3</v>
      </c>
      <c r="H8" s="15"/>
      <c r="I8" s="16"/>
      <c r="J8" s="50"/>
    </row>
    <row r="9" spans="1:10" ht="12.95" customHeight="1" x14ac:dyDescent="0.2">
      <c r="A9" s="10" t="s">
        <v>29</v>
      </c>
      <c r="B9" s="11" t="s">
        <v>30</v>
      </c>
      <c r="C9" s="9" t="s">
        <v>31</v>
      </c>
      <c r="D9" s="9" t="s">
        <v>16</v>
      </c>
      <c r="E9" s="12">
        <v>1143800</v>
      </c>
      <c r="F9" s="13">
        <v>14370.7</v>
      </c>
      <c r="G9" s="14">
        <v>5.7299999999999997E-2</v>
      </c>
      <c r="H9" s="15"/>
      <c r="I9" s="16"/>
      <c r="J9" s="50"/>
    </row>
    <row r="10" spans="1:10" ht="12.95" customHeight="1" x14ac:dyDescent="0.2">
      <c r="A10" s="10" t="s">
        <v>13</v>
      </c>
      <c r="B10" s="11" t="s">
        <v>14</v>
      </c>
      <c r="C10" s="9" t="s">
        <v>15</v>
      </c>
      <c r="D10" s="9" t="s">
        <v>16</v>
      </c>
      <c r="E10" s="12">
        <v>1875500</v>
      </c>
      <c r="F10" s="13">
        <v>13964.04</v>
      </c>
      <c r="G10" s="14">
        <v>5.5599999999999997E-2</v>
      </c>
      <c r="H10" s="15"/>
      <c r="I10" s="16"/>
      <c r="J10" s="50"/>
    </row>
    <row r="11" spans="1:10" ht="12.95" customHeight="1" x14ac:dyDescent="0.2">
      <c r="A11" s="10" t="s">
        <v>50</v>
      </c>
      <c r="B11" s="11" t="s">
        <v>51</v>
      </c>
      <c r="C11" s="9" t="s">
        <v>52</v>
      </c>
      <c r="D11" s="9" t="s">
        <v>16</v>
      </c>
      <c r="E11" s="12">
        <v>970000</v>
      </c>
      <c r="F11" s="13">
        <v>12480.02</v>
      </c>
      <c r="G11" s="14">
        <v>4.9700000000000001E-2</v>
      </c>
      <c r="H11" s="15"/>
      <c r="I11" s="16"/>
      <c r="J11" s="50"/>
    </row>
    <row r="12" spans="1:10" ht="12.95" customHeight="1" x14ac:dyDescent="0.2">
      <c r="A12" s="10" t="s">
        <v>128</v>
      </c>
      <c r="B12" s="11" t="s">
        <v>129</v>
      </c>
      <c r="C12" s="9" t="s">
        <v>130</v>
      </c>
      <c r="D12" s="9" t="s">
        <v>131</v>
      </c>
      <c r="E12" s="12">
        <v>900500</v>
      </c>
      <c r="F12" s="13">
        <v>11897.41</v>
      </c>
      <c r="G12" s="14">
        <v>4.7399999999999998E-2</v>
      </c>
      <c r="H12" s="15"/>
      <c r="I12" s="16"/>
      <c r="J12" s="50"/>
    </row>
    <row r="13" spans="1:10" ht="12.95" customHeight="1" x14ac:dyDescent="0.2">
      <c r="A13" s="10" t="s">
        <v>56</v>
      </c>
      <c r="B13" s="11" t="s">
        <v>57</v>
      </c>
      <c r="C13" s="9" t="s">
        <v>58</v>
      </c>
      <c r="D13" s="9" t="s">
        <v>59</v>
      </c>
      <c r="E13" s="12">
        <v>608000</v>
      </c>
      <c r="F13" s="13">
        <v>11120.32</v>
      </c>
      <c r="G13" s="14">
        <v>4.4299999999999999E-2</v>
      </c>
      <c r="H13" s="15"/>
      <c r="I13" s="16"/>
      <c r="J13" s="50"/>
    </row>
    <row r="14" spans="1:10" ht="12.95" customHeight="1" x14ac:dyDescent="0.2">
      <c r="A14" s="10" t="s">
        <v>701</v>
      </c>
      <c r="B14" s="11" t="s">
        <v>702</v>
      </c>
      <c r="C14" s="9" t="s">
        <v>703</v>
      </c>
      <c r="D14" s="9" t="s">
        <v>704</v>
      </c>
      <c r="E14" s="12">
        <v>1976625</v>
      </c>
      <c r="F14" s="13">
        <v>8237.58</v>
      </c>
      <c r="G14" s="14">
        <v>3.2800000000000003E-2</v>
      </c>
      <c r="H14" s="15"/>
      <c r="I14" s="16"/>
      <c r="J14" s="50"/>
    </row>
    <row r="15" spans="1:10" ht="12.95" customHeight="1" x14ac:dyDescent="0.2">
      <c r="A15" s="10" t="s">
        <v>43</v>
      </c>
      <c r="B15" s="11" t="s">
        <v>44</v>
      </c>
      <c r="C15" s="9" t="s">
        <v>45</v>
      </c>
      <c r="D15" s="9" t="s">
        <v>46</v>
      </c>
      <c r="E15" s="12">
        <v>227200</v>
      </c>
      <c r="F15" s="13">
        <v>6919.6</v>
      </c>
      <c r="G15" s="14">
        <v>2.76E-2</v>
      </c>
      <c r="H15" s="15"/>
      <c r="I15" s="16"/>
      <c r="J15" s="50"/>
    </row>
    <row r="16" spans="1:10" ht="12.95" customHeight="1" x14ac:dyDescent="0.2">
      <c r="A16" s="10" t="s">
        <v>162</v>
      </c>
      <c r="B16" s="11" t="s">
        <v>163</v>
      </c>
      <c r="C16" s="9" t="s">
        <v>164</v>
      </c>
      <c r="D16" s="9" t="s">
        <v>165</v>
      </c>
      <c r="E16" s="12">
        <v>2873750</v>
      </c>
      <c r="F16" s="13">
        <v>5977.97</v>
      </c>
      <c r="G16" s="14">
        <v>2.3800000000000002E-2</v>
      </c>
      <c r="H16" s="15"/>
      <c r="I16" s="16"/>
      <c r="J16" s="50"/>
    </row>
    <row r="17" spans="1:10" ht="12.95" customHeight="1" x14ac:dyDescent="0.2">
      <c r="A17" s="10" t="s">
        <v>185</v>
      </c>
      <c r="B17" s="11" t="s">
        <v>186</v>
      </c>
      <c r="C17" s="9" t="s">
        <v>187</v>
      </c>
      <c r="D17" s="9" t="s">
        <v>16</v>
      </c>
      <c r="E17" s="12">
        <v>538500</v>
      </c>
      <c r="F17" s="13">
        <v>5193.29</v>
      </c>
      <c r="G17" s="14">
        <v>2.07E-2</v>
      </c>
      <c r="H17" s="15"/>
      <c r="I17" s="16"/>
      <c r="J17" s="50"/>
    </row>
    <row r="18" spans="1:10" ht="12.95" customHeight="1" x14ac:dyDescent="0.2">
      <c r="A18" s="10" t="s">
        <v>705</v>
      </c>
      <c r="B18" s="11" t="s">
        <v>706</v>
      </c>
      <c r="C18" s="9" t="s">
        <v>707</v>
      </c>
      <c r="D18" s="9" t="s">
        <v>708</v>
      </c>
      <c r="E18" s="12">
        <v>5521500</v>
      </c>
      <c r="F18" s="13">
        <v>4858.37</v>
      </c>
      <c r="G18" s="14">
        <v>1.9400000000000001E-2</v>
      </c>
      <c r="H18" s="15"/>
      <c r="I18" s="16"/>
      <c r="J18" s="50"/>
    </row>
    <row r="19" spans="1:10" ht="12.95" customHeight="1" x14ac:dyDescent="0.2">
      <c r="A19" s="10" t="s">
        <v>166</v>
      </c>
      <c r="B19" s="11" t="s">
        <v>167</v>
      </c>
      <c r="C19" s="9" t="s">
        <v>168</v>
      </c>
      <c r="D19" s="9" t="s">
        <v>161</v>
      </c>
      <c r="E19" s="12">
        <v>1127175</v>
      </c>
      <c r="F19" s="13">
        <v>4629.87</v>
      </c>
      <c r="G19" s="14">
        <v>1.84E-2</v>
      </c>
      <c r="H19" s="15"/>
      <c r="I19" s="16"/>
      <c r="J19" s="50"/>
    </row>
    <row r="20" spans="1:10" ht="12.95" customHeight="1" x14ac:dyDescent="0.2">
      <c r="A20" s="10" t="s">
        <v>709</v>
      </c>
      <c r="B20" s="11" t="s">
        <v>710</v>
      </c>
      <c r="C20" s="9" t="s">
        <v>711</v>
      </c>
      <c r="D20" s="9" t="s">
        <v>35</v>
      </c>
      <c r="E20" s="12">
        <v>397650</v>
      </c>
      <c r="F20" s="13">
        <v>3766.34</v>
      </c>
      <c r="G20" s="14">
        <v>1.4999999999999999E-2</v>
      </c>
      <c r="H20" s="15"/>
      <c r="I20" s="16"/>
      <c r="J20" s="50"/>
    </row>
    <row r="21" spans="1:10" ht="12.95" customHeight="1" x14ac:dyDescent="0.2">
      <c r="A21" s="10" t="s">
        <v>712</v>
      </c>
      <c r="B21" s="11" t="s">
        <v>713</v>
      </c>
      <c r="C21" s="9" t="s">
        <v>714</v>
      </c>
      <c r="D21" s="9" t="s">
        <v>16</v>
      </c>
      <c r="E21" s="12">
        <v>4730250</v>
      </c>
      <c r="F21" s="13">
        <v>3373.61</v>
      </c>
      <c r="G21" s="14">
        <v>1.34E-2</v>
      </c>
      <c r="H21" s="15"/>
      <c r="I21" s="16"/>
      <c r="J21" s="50"/>
    </row>
    <row r="22" spans="1:10" ht="12.95" customHeight="1" x14ac:dyDescent="0.2">
      <c r="A22" s="10" t="s">
        <v>715</v>
      </c>
      <c r="B22" s="11" t="s">
        <v>716</v>
      </c>
      <c r="C22" s="9" t="s">
        <v>717</v>
      </c>
      <c r="D22" s="9" t="s">
        <v>718</v>
      </c>
      <c r="E22" s="12">
        <v>3110850</v>
      </c>
      <c r="F22" s="13">
        <v>3122.36</v>
      </c>
      <c r="G22" s="14">
        <v>1.24E-2</v>
      </c>
      <c r="H22" s="15"/>
      <c r="I22" s="16"/>
      <c r="J22" s="50"/>
    </row>
    <row r="23" spans="1:10" ht="12.95" customHeight="1" x14ac:dyDescent="0.2">
      <c r="A23" s="10" t="s">
        <v>719</v>
      </c>
      <c r="B23" s="11" t="s">
        <v>720</v>
      </c>
      <c r="C23" s="9" t="s">
        <v>721</v>
      </c>
      <c r="D23" s="9" t="s">
        <v>16</v>
      </c>
      <c r="E23" s="12">
        <v>2268000</v>
      </c>
      <c r="F23" s="13">
        <v>2966.54</v>
      </c>
      <c r="G23" s="14">
        <v>1.18E-2</v>
      </c>
      <c r="H23" s="15"/>
      <c r="I23" s="16"/>
      <c r="J23" s="50"/>
    </row>
    <row r="24" spans="1:10" ht="12.95" customHeight="1" x14ac:dyDescent="0.2">
      <c r="A24" s="10" t="s">
        <v>722</v>
      </c>
      <c r="B24" s="11" t="s">
        <v>723</v>
      </c>
      <c r="C24" s="9" t="s">
        <v>724</v>
      </c>
      <c r="D24" s="9" t="s">
        <v>16</v>
      </c>
      <c r="E24" s="12">
        <v>2632000</v>
      </c>
      <c r="F24" s="13">
        <v>2791.24</v>
      </c>
      <c r="G24" s="14">
        <v>1.11E-2</v>
      </c>
      <c r="H24" s="15"/>
      <c r="I24" s="16"/>
      <c r="J24" s="50"/>
    </row>
    <row r="25" spans="1:10" ht="12.95" customHeight="1" x14ac:dyDescent="0.2">
      <c r="A25" s="10" t="s">
        <v>172</v>
      </c>
      <c r="B25" s="11" t="s">
        <v>173</v>
      </c>
      <c r="C25" s="9" t="s">
        <v>174</v>
      </c>
      <c r="D25" s="9" t="s">
        <v>46</v>
      </c>
      <c r="E25" s="12">
        <v>36800</v>
      </c>
      <c r="F25" s="13">
        <v>2641.14</v>
      </c>
      <c r="G25" s="14">
        <v>1.0500000000000001E-2</v>
      </c>
      <c r="H25" s="15"/>
      <c r="I25" s="16"/>
      <c r="J25" s="50"/>
    </row>
    <row r="26" spans="1:10" ht="12.95" customHeight="1" x14ac:dyDescent="0.2">
      <c r="A26" s="10" t="s">
        <v>725</v>
      </c>
      <c r="B26" s="11" t="s">
        <v>726</v>
      </c>
      <c r="C26" s="9" t="s">
        <v>727</v>
      </c>
      <c r="D26" s="9" t="s">
        <v>16</v>
      </c>
      <c r="E26" s="12">
        <v>933075</v>
      </c>
      <c r="F26" s="13">
        <v>2505.31</v>
      </c>
      <c r="G26" s="14">
        <v>0.01</v>
      </c>
      <c r="H26" s="15"/>
      <c r="I26" s="16"/>
      <c r="J26" s="50"/>
    </row>
    <row r="27" spans="1:10" ht="12.95" customHeight="1" x14ac:dyDescent="0.2">
      <c r="A27" s="10" t="s">
        <v>728</v>
      </c>
      <c r="B27" s="11" t="s">
        <v>729</v>
      </c>
      <c r="C27" s="9" t="s">
        <v>730</v>
      </c>
      <c r="D27" s="9" t="s">
        <v>16</v>
      </c>
      <c r="E27" s="12">
        <v>1116000</v>
      </c>
      <c r="F27" s="13">
        <v>2324.63</v>
      </c>
      <c r="G27" s="14">
        <v>9.2999999999999992E-3</v>
      </c>
      <c r="H27" s="15"/>
      <c r="I27" s="16"/>
      <c r="J27" s="50"/>
    </row>
    <row r="28" spans="1:10" ht="12.95" customHeight="1" x14ac:dyDescent="0.2">
      <c r="A28" s="10" t="s">
        <v>135</v>
      </c>
      <c r="B28" s="11" t="s">
        <v>136</v>
      </c>
      <c r="C28" s="9" t="s">
        <v>137</v>
      </c>
      <c r="D28" s="9" t="s">
        <v>66</v>
      </c>
      <c r="E28" s="12">
        <v>129150</v>
      </c>
      <c r="F28" s="13">
        <v>2323.67</v>
      </c>
      <c r="G28" s="14">
        <v>9.2999999999999992E-3</v>
      </c>
      <c r="H28" s="15"/>
      <c r="I28" s="16"/>
      <c r="J28" s="50"/>
    </row>
    <row r="29" spans="1:10" ht="12.95" customHeight="1" x14ac:dyDescent="0.2">
      <c r="A29" s="10" t="s">
        <v>158</v>
      </c>
      <c r="B29" s="11" t="s">
        <v>159</v>
      </c>
      <c r="C29" s="9" t="s">
        <v>160</v>
      </c>
      <c r="D29" s="9" t="s">
        <v>161</v>
      </c>
      <c r="E29" s="12">
        <v>52200</v>
      </c>
      <c r="F29" s="13">
        <v>2246.58</v>
      </c>
      <c r="G29" s="14">
        <v>8.9999999999999993E-3</v>
      </c>
      <c r="H29" s="15"/>
      <c r="I29" s="16"/>
      <c r="J29" s="50"/>
    </row>
    <row r="30" spans="1:10" ht="12.95" customHeight="1" x14ac:dyDescent="0.2">
      <c r="A30" s="10" t="s">
        <v>178</v>
      </c>
      <c r="B30" s="11" t="s">
        <v>179</v>
      </c>
      <c r="C30" s="9" t="s">
        <v>180</v>
      </c>
      <c r="D30" s="9" t="s">
        <v>181</v>
      </c>
      <c r="E30" s="12">
        <v>365475</v>
      </c>
      <c r="F30" s="13">
        <v>2158.5</v>
      </c>
      <c r="G30" s="14">
        <v>8.6E-3</v>
      </c>
      <c r="H30" s="15"/>
      <c r="I30" s="16"/>
      <c r="J30" s="50"/>
    </row>
    <row r="31" spans="1:10" ht="12.95" customHeight="1" x14ac:dyDescent="0.2">
      <c r="A31" s="10" t="s">
        <v>150</v>
      </c>
      <c r="B31" s="11" t="s">
        <v>151</v>
      </c>
      <c r="C31" s="9" t="s">
        <v>152</v>
      </c>
      <c r="D31" s="9" t="s">
        <v>153</v>
      </c>
      <c r="E31" s="12">
        <v>69000</v>
      </c>
      <c r="F31" s="13">
        <v>2154.46</v>
      </c>
      <c r="G31" s="14">
        <v>8.6E-3</v>
      </c>
      <c r="H31" s="15"/>
      <c r="I31" s="16"/>
      <c r="J31" s="50"/>
    </row>
    <row r="32" spans="1:10" ht="12.95" customHeight="1" x14ac:dyDescent="0.2">
      <c r="A32" s="10" t="s">
        <v>731</v>
      </c>
      <c r="B32" s="11" t="s">
        <v>732</v>
      </c>
      <c r="C32" s="9" t="s">
        <v>733</v>
      </c>
      <c r="D32" s="9" t="s">
        <v>153</v>
      </c>
      <c r="E32" s="12">
        <v>16400</v>
      </c>
      <c r="F32" s="13">
        <v>1883.05</v>
      </c>
      <c r="G32" s="14">
        <v>7.4999999999999997E-3</v>
      </c>
      <c r="H32" s="15"/>
      <c r="I32" s="16"/>
      <c r="J32" s="50"/>
    </row>
    <row r="33" spans="1:10" ht="12.95" customHeight="1" x14ac:dyDescent="0.2">
      <c r="A33" s="10" t="s">
        <v>734</v>
      </c>
      <c r="B33" s="11" t="s">
        <v>735</v>
      </c>
      <c r="C33" s="9" t="s">
        <v>736</v>
      </c>
      <c r="D33" s="9" t="s">
        <v>737</v>
      </c>
      <c r="E33" s="12">
        <v>43925</v>
      </c>
      <c r="F33" s="13">
        <v>1790.6</v>
      </c>
      <c r="G33" s="14">
        <v>7.1000000000000004E-3</v>
      </c>
      <c r="H33" s="15"/>
      <c r="I33" s="16"/>
      <c r="J33" s="50"/>
    </row>
    <row r="34" spans="1:10" ht="12.95" customHeight="1" x14ac:dyDescent="0.2">
      <c r="A34" s="10" t="s">
        <v>738</v>
      </c>
      <c r="B34" s="11" t="s">
        <v>739</v>
      </c>
      <c r="C34" s="9" t="s">
        <v>740</v>
      </c>
      <c r="D34" s="9" t="s">
        <v>20</v>
      </c>
      <c r="E34" s="12">
        <v>416150</v>
      </c>
      <c r="F34" s="13">
        <v>1750.95</v>
      </c>
      <c r="G34" s="14">
        <v>7.0000000000000001E-3</v>
      </c>
      <c r="H34" s="15"/>
      <c r="I34" s="16"/>
      <c r="J34" s="50"/>
    </row>
    <row r="35" spans="1:10" ht="12.95" customHeight="1" x14ac:dyDescent="0.2">
      <c r="A35" s="10" t="s">
        <v>138</v>
      </c>
      <c r="B35" s="11" t="s">
        <v>139</v>
      </c>
      <c r="C35" s="9" t="s">
        <v>140</v>
      </c>
      <c r="D35" s="9" t="s">
        <v>141</v>
      </c>
      <c r="E35" s="12">
        <v>40950</v>
      </c>
      <c r="F35" s="13">
        <v>1668.67</v>
      </c>
      <c r="G35" s="14">
        <v>6.6E-3</v>
      </c>
      <c r="H35" s="15"/>
      <c r="I35" s="16"/>
      <c r="J35" s="50"/>
    </row>
    <row r="36" spans="1:10" ht="12.95" customHeight="1" x14ac:dyDescent="0.2">
      <c r="A36" s="10" t="s">
        <v>146</v>
      </c>
      <c r="B36" s="11" t="s">
        <v>147</v>
      </c>
      <c r="C36" s="9" t="s">
        <v>148</v>
      </c>
      <c r="D36" s="9" t="s">
        <v>149</v>
      </c>
      <c r="E36" s="12">
        <v>584425</v>
      </c>
      <c r="F36" s="13">
        <v>1464.45</v>
      </c>
      <c r="G36" s="14">
        <v>5.7999999999999996E-3</v>
      </c>
      <c r="H36" s="15"/>
      <c r="I36" s="16"/>
      <c r="J36" s="50"/>
    </row>
    <row r="37" spans="1:10" ht="12.95" customHeight="1" x14ac:dyDescent="0.2">
      <c r="A37" s="10" t="s">
        <v>741</v>
      </c>
      <c r="B37" s="11" t="s">
        <v>742</v>
      </c>
      <c r="C37" s="9" t="s">
        <v>743</v>
      </c>
      <c r="D37" s="9" t="s">
        <v>20</v>
      </c>
      <c r="E37" s="12">
        <v>319500</v>
      </c>
      <c r="F37" s="13">
        <v>1236.1500000000001</v>
      </c>
      <c r="G37" s="14">
        <v>4.8999999999999998E-3</v>
      </c>
      <c r="H37" s="15"/>
      <c r="I37" s="16"/>
      <c r="J37" s="50"/>
    </row>
    <row r="38" spans="1:10" ht="12.95" customHeight="1" x14ac:dyDescent="0.2">
      <c r="A38" s="10" t="s">
        <v>744</v>
      </c>
      <c r="B38" s="11" t="s">
        <v>745</v>
      </c>
      <c r="C38" s="9" t="s">
        <v>746</v>
      </c>
      <c r="D38" s="9" t="s">
        <v>747</v>
      </c>
      <c r="E38" s="12">
        <v>184000</v>
      </c>
      <c r="F38" s="13">
        <v>1203.82</v>
      </c>
      <c r="G38" s="14">
        <v>4.7999999999999996E-3</v>
      </c>
      <c r="H38" s="15"/>
      <c r="I38" s="16"/>
      <c r="J38" s="50"/>
    </row>
    <row r="39" spans="1:10" ht="12.95" customHeight="1" x14ac:dyDescent="0.2">
      <c r="A39" s="10" t="s">
        <v>748</v>
      </c>
      <c r="B39" s="11" t="s">
        <v>749</v>
      </c>
      <c r="C39" s="9" t="s">
        <v>750</v>
      </c>
      <c r="D39" s="9" t="s">
        <v>35</v>
      </c>
      <c r="E39" s="12">
        <v>479400</v>
      </c>
      <c r="F39" s="13">
        <v>1145.53</v>
      </c>
      <c r="G39" s="14">
        <v>4.5999999999999999E-3</v>
      </c>
      <c r="H39" s="15"/>
      <c r="I39" s="16"/>
      <c r="J39" s="50"/>
    </row>
    <row r="40" spans="1:10" ht="12.95" customHeight="1" x14ac:dyDescent="0.2">
      <c r="A40" s="10" t="s">
        <v>751</v>
      </c>
      <c r="B40" s="11" t="s">
        <v>752</v>
      </c>
      <c r="C40" s="9" t="s">
        <v>753</v>
      </c>
      <c r="D40" s="9" t="s">
        <v>165</v>
      </c>
      <c r="E40" s="12">
        <v>507600</v>
      </c>
      <c r="F40" s="13">
        <v>1037.3800000000001</v>
      </c>
      <c r="G40" s="14">
        <v>4.1000000000000003E-3</v>
      </c>
      <c r="H40" s="15"/>
      <c r="I40" s="16"/>
      <c r="J40" s="50"/>
    </row>
    <row r="41" spans="1:10" ht="12.95" customHeight="1" x14ac:dyDescent="0.2">
      <c r="A41" s="10" t="s">
        <v>21</v>
      </c>
      <c r="B41" s="11" t="s">
        <v>22</v>
      </c>
      <c r="C41" s="9" t="s">
        <v>23</v>
      </c>
      <c r="D41" s="9" t="s">
        <v>24</v>
      </c>
      <c r="E41" s="12">
        <v>347575</v>
      </c>
      <c r="F41" s="13">
        <v>997.19</v>
      </c>
      <c r="G41" s="14">
        <v>4.0000000000000001E-3</v>
      </c>
      <c r="H41" s="15"/>
      <c r="I41" s="16"/>
      <c r="J41" s="50"/>
    </row>
    <row r="42" spans="1:10" ht="12.95" customHeight="1" x14ac:dyDescent="0.2">
      <c r="A42" s="10" t="s">
        <v>754</v>
      </c>
      <c r="B42" s="11" t="s">
        <v>755</v>
      </c>
      <c r="C42" s="9" t="s">
        <v>756</v>
      </c>
      <c r="D42" s="9" t="s">
        <v>35</v>
      </c>
      <c r="E42" s="12">
        <v>176000</v>
      </c>
      <c r="F42" s="13">
        <v>938.34</v>
      </c>
      <c r="G42" s="14">
        <v>3.7000000000000002E-3</v>
      </c>
      <c r="H42" s="15"/>
      <c r="I42" s="16"/>
      <c r="J42" s="50"/>
    </row>
    <row r="43" spans="1:10" ht="12.95" customHeight="1" x14ac:dyDescent="0.2">
      <c r="A43" s="10" t="s">
        <v>757</v>
      </c>
      <c r="B43" s="11" t="s">
        <v>758</v>
      </c>
      <c r="C43" s="9" t="s">
        <v>759</v>
      </c>
      <c r="D43" s="9" t="s">
        <v>66</v>
      </c>
      <c r="E43" s="12">
        <v>207500</v>
      </c>
      <c r="F43" s="13">
        <v>889.45</v>
      </c>
      <c r="G43" s="14">
        <v>3.5000000000000001E-3</v>
      </c>
      <c r="H43" s="15"/>
      <c r="I43" s="16"/>
      <c r="J43" s="50"/>
    </row>
    <row r="44" spans="1:10" ht="12.95" customHeight="1" x14ac:dyDescent="0.2">
      <c r="A44" s="10" t="s">
        <v>760</v>
      </c>
      <c r="B44" s="11" t="s">
        <v>761</v>
      </c>
      <c r="C44" s="9" t="s">
        <v>762</v>
      </c>
      <c r="D44" s="9" t="s">
        <v>35</v>
      </c>
      <c r="E44" s="12">
        <v>232500</v>
      </c>
      <c r="F44" s="13">
        <v>844.67</v>
      </c>
      <c r="G44" s="14">
        <v>3.3999999999999998E-3</v>
      </c>
      <c r="H44" s="15"/>
      <c r="I44" s="16"/>
      <c r="J44" s="50"/>
    </row>
    <row r="45" spans="1:10" ht="12.95" customHeight="1" x14ac:dyDescent="0.2">
      <c r="A45" s="10" t="s">
        <v>182</v>
      </c>
      <c r="B45" s="11" t="s">
        <v>183</v>
      </c>
      <c r="C45" s="9" t="s">
        <v>184</v>
      </c>
      <c r="D45" s="9" t="s">
        <v>35</v>
      </c>
      <c r="E45" s="12">
        <v>44750</v>
      </c>
      <c r="F45" s="13">
        <v>798.16</v>
      </c>
      <c r="G45" s="14">
        <v>3.2000000000000002E-3</v>
      </c>
      <c r="H45" s="15"/>
      <c r="I45" s="16"/>
      <c r="J45" s="50"/>
    </row>
    <row r="46" spans="1:10" ht="12.95" customHeight="1" x14ac:dyDescent="0.2">
      <c r="A46" s="10" t="s">
        <v>175</v>
      </c>
      <c r="B46" s="11" t="s">
        <v>176</v>
      </c>
      <c r="C46" s="9" t="s">
        <v>177</v>
      </c>
      <c r="D46" s="9" t="s">
        <v>165</v>
      </c>
      <c r="E46" s="12">
        <v>58050</v>
      </c>
      <c r="F46" s="13">
        <v>741.88</v>
      </c>
      <c r="G46" s="14">
        <v>3.0000000000000001E-3</v>
      </c>
      <c r="H46" s="15"/>
      <c r="I46" s="16"/>
      <c r="J46" s="50"/>
    </row>
    <row r="47" spans="1:10" ht="12.95" customHeight="1" x14ac:dyDescent="0.2">
      <c r="A47" s="10" t="s">
        <v>142</v>
      </c>
      <c r="B47" s="11" t="s">
        <v>143</v>
      </c>
      <c r="C47" s="9" t="s">
        <v>144</v>
      </c>
      <c r="D47" s="9" t="s">
        <v>145</v>
      </c>
      <c r="E47" s="12">
        <v>63000</v>
      </c>
      <c r="F47" s="13">
        <v>709.82</v>
      </c>
      <c r="G47" s="14">
        <v>2.8E-3</v>
      </c>
      <c r="H47" s="15"/>
      <c r="I47" s="16"/>
      <c r="J47" s="50"/>
    </row>
    <row r="48" spans="1:10" ht="12.95" customHeight="1" x14ac:dyDescent="0.2">
      <c r="A48" s="10" t="s">
        <v>763</v>
      </c>
      <c r="B48" s="11" t="s">
        <v>764</v>
      </c>
      <c r="C48" s="9" t="s">
        <v>765</v>
      </c>
      <c r="D48" s="9" t="s">
        <v>766</v>
      </c>
      <c r="E48" s="12">
        <v>129675</v>
      </c>
      <c r="F48" s="13">
        <v>684.68</v>
      </c>
      <c r="G48" s="14">
        <v>2.7000000000000001E-3</v>
      </c>
      <c r="H48" s="15"/>
      <c r="I48" s="16"/>
      <c r="J48" s="50"/>
    </row>
    <row r="49" spans="1:10" ht="12.95" customHeight="1" x14ac:dyDescent="0.2">
      <c r="A49" s="10" t="s">
        <v>63</v>
      </c>
      <c r="B49" s="11" t="s">
        <v>64</v>
      </c>
      <c r="C49" s="9" t="s">
        <v>65</v>
      </c>
      <c r="D49" s="9" t="s">
        <v>66</v>
      </c>
      <c r="E49" s="12">
        <v>58500</v>
      </c>
      <c r="F49" s="13">
        <v>630.45000000000005</v>
      </c>
      <c r="G49" s="14">
        <v>2.5000000000000001E-3</v>
      </c>
      <c r="H49" s="15"/>
      <c r="I49" s="16"/>
      <c r="J49" s="50"/>
    </row>
    <row r="50" spans="1:10" ht="12.95" customHeight="1" x14ac:dyDescent="0.2">
      <c r="A50" s="10" t="s">
        <v>154</v>
      </c>
      <c r="B50" s="11" t="s">
        <v>155</v>
      </c>
      <c r="C50" s="9" t="s">
        <v>156</v>
      </c>
      <c r="D50" s="9" t="s">
        <v>157</v>
      </c>
      <c r="E50" s="12">
        <v>234000</v>
      </c>
      <c r="F50" s="13">
        <v>621.04</v>
      </c>
      <c r="G50" s="14">
        <v>2.5000000000000001E-3</v>
      </c>
      <c r="H50" s="15"/>
      <c r="I50" s="16"/>
      <c r="J50" s="50"/>
    </row>
    <row r="51" spans="1:10" ht="12.95" customHeight="1" x14ac:dyDescent="0.2">
      <c r="A51" s="10" t="s">
        <v>767</v>
      </c>
      <c r="B51" s="11" t="s">
        <v>768</v>
      </c>
      <c r="C51" s="9" t="s">
        <v>769</v>
      </c>
      <c r="D51" s="9" t="s">
        <v>35</v>
      </c>
      <c r="E51" s="12">
        <v>318200</v>
      </c>
      <c r="F51" s="13">
        <v>563.25</v>
      </c>
      <c r="G51" s="14">
        <v>2.2000000000000001E-3</v>
      </c>
      <c r="H51" s="15"/>
      <c r="I51" s="16"/>
      <c r="J51" s="50"/>
    </row>
    <row r="52" spans="1:10" ht="12.95" customHeight="1" x14ac:dyDescent="0.2">
      <c r="A52" s="10" t="s">
        <v>53</v>
      </c>
      <c r="B52" s="11" t="s">
        <v>54</v>
      </c>
      <c r="C52" s="9" t="s">
        <v>55</v>
      </c>
      <c r="D52" s="9" t="s">
        <v>46</v>
      </c>
      <c r="E52" s="12">
        <v>3800</v>
      </c>
      <c r="F52" s="13">
        <v>498.83</v>
      </c>
      <c r="G52" s="14">
        <v>2E-3</v>
      </c>
      <c r="H52" s="15"/>
      <c r="I52" s="16"/>
      <c r="J52" s="50"/>
    </row>
    <row r="53" spans="1:10" ht="12.95" customHeight="1" x14ac:dyDescent="0.2">
      <c r="A53" s="10" t="s">
        <v>770</v>
      </c>
      <c r="B53" s="11" t="s">
        <v>771</v>
      </c>
      <c r="C53" s="9" t="s">
        <v>772</v>
      </c>
      <c r="D53" s="9" t="s">
        <v>141</v>
      </c>
      <c r="E53" s="12">
        <v>144300</v>
      </c>
      <c r="F53" s="13">
        <v>405.7</v>
      </c>
      <c r="G53" s="14">
        <v>1.6000000000000001E-3</v>
      </c>
      <c r="H53" s="15"/>
      <c r="I53" s="16"/>
      <c r="J53" s="50"/>
    </row>
    <row r="54" spans="1:10" ht="12.95" customHeight="1" x14ac:dyDescent="0.2">
      <c r="A54" s="10" t="s">
        <v>67</v>
      </c>
      <c r="B54" s="11" t="s">
        <v>68</v>
      </c>
      <c r="C54" s="9" t="s">
        <v>69</v>
      </c>
      <c r="D54" s="9" t="s">
        <v>66</v>
      </c>
      <c r="E54" s="12">
        <v>24475</v>
      </c>
      <c r="F54" s="13">
        <v>342.89</v>
      </c>
      <c r="G54" s="14">
        <v>1.4E-3</v>
      </c>
      <c r="H54" s="15"/>
      <c r="I54" s="16"/>
      <c r="J54" s="50"/>
    </row>
    <row r="55" spans="1:10" ht="12.95" customHeight="1" x14ac:dyDescent="0.2">
      <c r="A55" s="10" t="s">
        <v>773</v>
      </c>
      <c r="B55" s="11" t="s">
        <v>774</v>
      </c>
      <c r="C55" s="9" t="s">
        <v>775</v>
      </c>
      <c r="D55" s="9" t="s">
        <v>494</v>
      </c>
      <c r="E55" s="12">
        <v>24650</v>
      </c>
      <c r="F55" s="13">
        <v>275.77999999999997</v>
      </c>
      <c r="G55" s="14">
        <v>1.1000000000000001E-3</v>
      </c>
      <c r="H55" s="15"/>
      <c r="I55" s="16"/>
      <c r="J55" s="50"/>
    </row>
    <row r="56" spans="1:10" ht="12.95" customHeight="1" x14ac:dyDescent="0.2">
      <c r="A56" s="10" t="s">
        <v>776</v>
      </c>
      <c r="B56" s="11" t="s">
        <v>777</v>
      </c>
      <c r="C56" s="9" t="s">
        <v>778</v>
      </c>
      <c r="D56" s="9" t="s">
        <v>704</v>
      </c>
      <c r="E56" s="12">
        <v>294475</v>
      </c>
      <c r="F56" s="13">
        <v>273.92</v>
      </c>
      <c r="G56" s="14">
        <v>1.1000000000000001E-3</v>
      </c>
      <c r="H56" s="15"/>
      <c r="I56" s="16"/>
      <c r="J56" s="50"/>
    </row>
    <row r="57" spans="1:10" ht="12.95" customHeight="1" x14ac:dyDescent="0.2">
      <c r="A57" s="10" t="s">
        <v>132</v>
      </c>
      <c r="B57" s="11" t="s">
        <v>133</v>
      </c>
      <c r="C57" s="9" t="s">
        <v>134</v>
      </c>
      <c r="D57" s="9" t="s">
        <v>35</v>
      </c>
      <c r="E57" s="12">
        <v>30000</v>
      </c>
      <c r="F57" s="13">
        <v>272.48</v>
      </c>
      <c r="G57" s="14">
        <v>1.1000000000000001E-3</v>
      </c>
      <c r="H57" s="15"/>
      <c r="I57" s="16"/>
      <c r="J57" s="50"/>
    </row>
    <row r="58" spans="1:10" ht="12.95" customHeight="1" x14ac:dyDescent="0.2">
      <c r="A58" s="10" t="s">
        <v>779</v>
      </c>
      <c r="B58" s="11" t="s">
        <v>780</v>
      </c>
      <c r="C58" s="9" t="s">
        <v>781</v>
      </c>
      <c r="D58" s="9" t="s">
        <v>35</v>
      </c>
      <c r="E58" s="12">
        <v>25350</v>
      </c>
      <c r="F58" s="13">
        <v>261.23</v>
      </c>
      <c r="G58" s="14">
        <v>1E-3</v>
      </c>
      <c r="H58" s="15"/>
      <c r="I58" s="16"/>
      <c r="J58" s="50"/>
    </row>
    <row r="59" spans="1:10" ht="12.95" customHeight="1" x14ac:dyDescent="0.2">
      <c r="A59" s="10" t="s">
        <v>782</v>
      </c>
      <c r="B59" s="11" t="s">
        <v>783</v>
      </c>
      <c r="C59" s="9" t="s">
        <v>784</v>
      </c>
      <c r="D59" s="9" t="s">
        <v>118</v>
      </c>
      <c r="E59" s="12">
        <v>64800</v>
      </c>
      <c r="F59" s="13">
        <v>250.45</v>
      </c>
      <c r="G59" s="14">
        <v>1E-3</v>
      </c>
      <c r="H59" s="15"/>
      <c r="I59" s="16"/>
      <c r="J59" s="50"/>
    </row>
    <row r="60" spans="1:10" ht="12.95" customHeight="1" x14ac:dyDescent="0.2">
      <c r="A60" s="10" t="s">
        <v>785</v>
      </c>
      <c r="B60" s="11" t="s">
        <v>786</v>
      </c>
      <c r="C60" s="9" t="s">
        <v>787</v>
      </c>
      <c r="D60" s="9" t="s">
        <v>66</v>
      </c>
      <c r="E60" s="12">
        <v>3400</v>
      </c>
      <c r="F60" s="13">
        <v>226.68</v>
      </c>
      <c r="G60" s="14">
        <v>8.9999999999999998E-4</v>
      </c>
      <c r="H60" s="15"/>
      <c r="I60" s="16"/>
      <c r="J60" s="50"/>
    </row>
    <row r="61" spans="1:10" ht="12.95" customHeight="1" x14ac:dyDescent="0.2">
      <c r="A61" s="10" t="s">
        <v>788</v>
      </c>
      <c r="B61" s="11" t="s">
        <v>789</v>
      </c>
      <c r="C61" s="9" t="s">
        <v>790</v>
      </c>
      <c r="D61" s="9" t="s">
        <v>181</v>
      </c>
      <c r="E61" s="12">
        <v>24000</v>
      </c>
      <c r="F61" s="13">
        <v>225.14</v>
      </c>
      <c r="G61" s="14">
        <v>8.9999999999999998E-4</v>
      </c>
      <c r="H61" s="15"/>
      <c r="I61" s="16"/>
      <c r="J61" s="50"/>
    </row>
    <row r="62" spans="1:10" ht="12.95" customHeight="1" x14ac:dyDescent="0.2">
      <c r="A62" s="10" t="s">
        <v>791</v>
      </c>
      <c r="B62" s="11" t="s">
        <v>792</v>
      </c>
      <c r="C62" s="9" t="s">
        <v>793</v>
      </c>
      <c r="D62" s="9" t="s">
        <v>737</v>
      </c>
      <c r="E62" s="12">
        <v>188500</v>
      </c>
      <c r="F62" s="13">
        <v>188.99</v>
      </c>
      <c r="G62" s="14">
        <v>8.0000000000000004E-4</v>
      </c>
      <c r="H62" s="15"/>
      <c r="I62" s="16"/>
      <c r="J62" s="50"/>
    </row>
    <row r="63" spans="1:10" ht="12.95" customHeight="1" x14ac:dyDescent="0.2">
      <c r="A63" s="10" t="s">
        <v>794</v>
      </c>
      <c r="B63" s="11" t="s">
        <v>795</v>
      </c>
      <c r="C63" s="9" t="s">
        <v>796</v>
      </c>
      <c r="D63" s="9" t="s">
        <v>66</v>
      </c>
      <c r="E63" s="12">
        <v>7500</v>
      </c>
      <c r="F63" s="13">
        <v>170.62</v>
      </c>
      <c r="G63" s="14">
        <v>6.9999999999999999E-4</v>
      </c>
      <c r="H63" s="15"/>
      <c r="I63" s="16"/>
      <c r="J63" s="50"/>
    </row>
    <row r="64" spans="1:10" ht="12.95" customHeight="1" x14ac:dyDescent="0.2">
      <c r="A64" s="10" t="s">
        <v>797</v>
      </c>
      <c r="B64" s="11" t="s">
        <v>798</v>
      </c>
      <c r="C64" s="9" t="s">
        <v>799</v>
      </c>
      <c r="D64" s="9" t="s">
        <v>16</v>
      </c>
      <c r="E64" s="12">
        <v>684200</v>
      </c>
      <c r="F64" s="13">
        <v>158.38999999999999</v>
      </c>
      <c r="G64" s="14">
        <v>5.9999999999999995E-4</v>
      </c>
      <c r="H64" s="15"/>
      <c r="I64" s="16"/>
      <c r="J64" s="50"/>
    </row>
    <row r="65" spans="1:10" ht="12.95" customHeight="1" x14ac:dyDescent="0.2">
      <c r="A65" s="10" t="s">
        <v>800</v>
      </c>
      <c r="B65" s="11" t="s">
        <v>801</v>
      </c>
      <c r="C65" s="9" t="s">
        <v>802</v>
      </c>
      <c r="D65" s="9" t="s">
        <v>479</v>
      </c>
      <c r="E65" s="12">
        <v>13200</v>
      </c>
      <c r="F65" s="13">
        <v>155.55000000000001</v>
      </c>
      <c r="G65" s="14">
        <v>5.9999999999999995E-4</v>
      </c>
      <c r="H65" s="15"/>
      <c r="I65" s="16"/>
      <c r="J65" s="50"/>
    </row>
    <row r="66" spans="1:10" ht="12.95" customHeight="1" x14ac:dyDescent="0.2">
      <c r="A66" s="10" t="s">
        <v>803</v>
      </c>
      <c r="B66" s="11" t="s">
        <v>804</v>
      </c>
      <c r="C66" s="9" t="s">
        <v>805</v>
      </c>
      <c r="D66" s="9" t="s">
        <v>181</v>
      </c>
      <c r="E66" s="12">
        <v>7075</v>
      </c>
      <c r="F66" s="13">
        <v>124.71</v>
      </c>
      <c r="G66" s="14">
        <v>5.0000000000000001E-4</v>
      </c>
      <c r="H66" s="15"/>
      <c r="I66" s="16"/>
      <c r="J66" s="50"/>
    </row>
    <row r="67" spans="1:10" ht="12.95" customHeight="1" x14ac:dyDescent="0.2">
      <c r="A67" s="10" t="s">
        <v>806</v>
      </c>
      <c r="B67" s="11" t="s">
        <v>807</v>
      </c>
      <c r="C67" s="9" t="s">
        <v>808</v>
      </c>
      <c r="D67" s="9" t="s">
        <v>131</v>
      </c>
      <c r="E67" s="12">
        <v>26325</v>
      </c>
      <c r="F67" s="13">
        <v>103.68</v>
      </c>
      <c r="G67" s="14">
        <v>4.0000000000000002E-4</v>
      </c>
      <c r="H67" s="15"/>
      <c r="I67" s="16"/>
      <c r="J67" s="50"/>
    </row>
    <row r="68" spans="1:10" ht="12.95" customHeight="1" x14ac:dyDescent="0.2">
      <c r="A68" s="10" t="s">
        <v>809</v>
      </c>
      <c r="B68" s="11" t="s">
        <v>810</v>
      </c>
      <c r="C68" s="9" t="s">
        <v>811</v>
      </c>
      <c r="D68" s="9" t="s">
        <v>141</v>
      </c>
      <c r="E68" s="12">
        <v>7500</v>
      </c>
      <c r="F68" s="13">
        <v>88.26</v>
      </c>
      <c r="G68" s="14">
        <v>4.0000000000000002E-4</v>
      </c>
      <c r="H68" s="15"/>
      <c r="I68" s="16"/>
      <c r="J68" s="50"/>
    </row>
    <row r="69" spans="1:10" ht="12.95" customHeight="1" x14ac:dyDescent="0.2">
      <c r="A69" s="10" t="s">
        <v>812</v>
      </c>
      <c r="B69" s="11" t="s">
        <v>813</v>
      </c>
      <c r="C69" s="9" t="s">
        <v>814</v>
      </c>
      <c r="D69" s="9" t="s">
        <v>815</v>
      </c>
      <c r="E69" s="12">
        <v>2625</v>
      </c>
      <c r="F69" s="13">
        <v>48.04</v>
      </c>
      <c r="G69" s="14">
        <v>2.0000000000000001E-4</v>
      </c>
      <c r="H69" s="15"/>
      <c r="I69" s="16"/>
      <c r="J69" s="50"/>
    </row>
    <row r="70" spans="1:10" ht="12.95" customHeight="1" x14ac:dyDescent="0.2">
      <c r="A70" s="10" t="s">
        <v>816</v>
      </c>
      <c r="B70" s="11" t="s">
        <v>817</v>
      </c>
      <c r="C70" s="9" t="s">
        <v>818</v>
      </c>
      <c r="D70" s="9" t="s">
        <v>819</v>
      </c>
      <c r="E70" s="12">
        <v>8750</v>
      </c>
      <c r="F70" s="13">
        <v>38.799999999999997</v>
      </c>
      <c r="G70" s="14">
        <v>2.0000000000000001E-4</v>
      </c>
      <c r="H70" s="15"/>
      <c r="I70" s="16"/>
      <c r="J70" s="50"/>
    </row>
    <row r="71" spans="1:10" ht="12.95" customHeight="1" x14ac:dyDescent="0.2">
      <c r="A71" s="10" t="s">
        <v>820</v>
      </c>
      <c r="B71" s="11" t="s">
        <v>821</v>
      </c>
      <c r="C71" s="9" t="s">
        <v>822</v>
      </c>
      <c r="D71" s="9" t="s">
        <v>66</v>
      </c>
      <c r="E71" s="12">
        <v>1700</v>
      </c>
      <c r="F71" s="13">
        <v>23.15</v>
      </c>
      <c r="G71" s="14">
        <v>1E-4</v>
      </c>
      <c r="H71" s="15"/>
      <c r="I71" s="16"/>
      <c r="J71" s="50"/>
    </row>
    <row r="72" spans="1:10" ht="12.95" customHeight="1" x14ac:dyDescent="0.2">
      <c r="A72" s="10" t="s">
        <v>17</v>
      </c>
      <c r="B72" s="11" t="s">
        <v>18</v>
      </c>
      <c r="C72" s="9" t="s">
        <v>19</v>
      </c>
      <c r="D72" s="9" t="s">
        <v>20</v>
      </c>
      <c r="E72" s="12">
        <v>5700</v>
      </c>
      <c r="F72" s="13">
        <v>16.559999999999999</v>
      </c>
      <c r="G72" s="14">
        <v>1E-4</v>
      </c>
      <c r="H72" s="15"/>
      <c r="I72" s="16"/>
      <c r="J72" s="50"/>
    </row>
    <row r="73" spans="1:10" ht="12.95" customHeight="1" x14ac:dyDescent="0.2">
      <c r="A73" s="10" t="s">
        <v>823</v>
      </c>
      <c r="B73" s="11" t="s">
        <v>824</v>
      </c>
      <c r="C73" s="9" t="s">
        <v>825</v>
      </c>
      <c r="D73" s="9" t="s">
        <v>35</v>
      </c>
      <c r="E73" s="12">
        <v>625</v>
      </c>
      <c r="F73" s="13">
        <v>9.61</v>
      </c>
      <c r="G73" s="14" t="s">
        <v>1422</v>
      </c>
      <c r="H73" s="15"/>
      <c r="I73" s="16"/>
      <c r="J73" s="50"/>
    </row>
    <row r="74" spans="1:10" ht="12.95" customHeight="1" x14ac:dyDescent="0.2">
      <c r="A74" s="10" t="s">
        <v>826</v>
      </c>
      <c r="B74" s="11" t="s">
        <v>827</v>
      </c>
      <c r="C74" s="9" t="s">
        <v>828</v>
      </c>
      <c r="D74" s="9" t="s">
        <v>181</v>
      </c>
      <c r="E74" s="12">
        <v>350</v>
      </c>
      <c r="F74" s="13">
        <v>6.2</v>
      </c>
      <c r="G74" s="14" t="s">
        <v>1422</v>
      </c>
      <c r="H74" s="15"/>
      <c r="I74" s="16"/>
      <c r="J74" s="50"/>
    </row>
    <row r="75" spans="1:10" ht="12.95" customHeight="1" x14ac:dyDescent="0.2">
      <c r="A75" s="50"/>
      <c r="B75" s="17" t="s">
        <v>126</v>
      </c>
      <c r="C75" s="18"/>
      <c r="D75" s="18"/>
      <c r="E75" s="18"/>
      <c r="F75" s="19">
        <v>168432.55000000013</v>
      </c>
      <c r="G75" s="20">
        <v>0.67099999999999993</v>
      </c>
      <c r="H75" s="21"/>
      <c r="I75" s="22"/>
      <c r="J75" s="50"/>
    </row>
    <row r="76" spans="1:10" ht="12.95" customHeight="1" x14ac:dyDescent="0.2">
      <c r="A76" s="50"/>
      <c r="B76" s="17" t="s">
        <v>829</v>
      </c>
      <c r="C76" s="18"/>
      <c r="D76" s="18"/>
      <c r="E76" s="18"/>
      <c r="F76" s="21" t="s">
        <v>199</v>
      </c>
      <c r="G76" s="21" t="s">
        <v>199</v>
      </c>
      <c r="H76" s="21"/>
      <c r="I76" s="22"/>
      <c r="J76" s="50"/>
    </row>
    <row r="77" spans="1:10" ht="12.95" customHeight="1" x14ac:dyDescent="0.2">
      <c r="A77" s="50"/>
      <c r="B77" s="17" t="s">
        <v>126</v>
      </c>
      <c r="C77" s="18"/>
      <c r="D77" s="18"/>
      <c r="E77" s="18"/>
      <c r="F77" s="21" t="s">
        <v>199</v>
      </c>
      <c r="G77" s="21" t="s">
        <v>199</v>
      </c>
      <c r="H77" s="21"/>
      <c r="I77" s="22"/>
      <c r="J77" s="50"/>
    </row>
    <row r="78" spans="1:10" ht="12.95" customHeight="1" x14ac:dyDescent="0.2">
      <c r="A78" s="50"/>
      <c r="B78" s="17" t="s">
        <v>200</v>
      </c>
      <c r="C78" s="23"/>
      <c r="D78" s="18"/>
      <c r="E78" s="23"/>
      <c r="F78" s="19">
        <v>168432.55</v>
      </c>
      <c r="G78" s="20">
        <v>0.67100000000000004</v>
      </c>
      <c r="H78" s="21"/>
      <c r="I78" s="22"/>
      <c r="J78" s="50"/>
    </row>
    <row r="79" spans="1:10" ht="12.95" customHeight="1" x14ac:dyDescent="0.2">
      <c r="A79" s="50"/>
      <c r="B79" s="8" t="s">
        <v>251</v>
      </c>
      <c r="C79" s="9"/>
      <c r="D79" s="9"/>
      <c r="E79" s="9"/>
      <c r="F79" s="9"/>
      <c r="G79" s="9"/>
      <c r="H79" s="15"/>
      <c r="I79" s="16"/>
      <c r="J79" s="50"/>
    </row>
    <row r="80" spans="1:10" ht="12.95" customHeight="1" x14ac:dyDescent="0.2">
      <c r="A80" s="50"/>
      <c r="B80" s="8" t="s">
        <v>252</v>
      </c>
      <c r="C80" s="9"/>
      <c r="D80" s="9"/>
      <c r="E80" s="9"/>
      <c r="F80" s="54"/>
      <c r="G80" s="15"/>
      <c r="H80" s="15"/>
      <c r="I80" s="16"/>
      <c r="J80" s="50"/>
    </row>
    <row r="81" spans="1:10" ht="12.95" customHeight="1" x14ac:dyDescent="0.2">
      <c r="A81" s="10" t="s">
        <v>320</v>
      </c>
      <c r="B81" s="11" t="s">
        <v>1265</v>
      </c>
      <c r="C81" s="9" t="s">
        <v>321</v>
      </c>
      <c r="D81" s="9" t="s">
        <v>301</v>
      </c>
      <c r="E81" s="12">
        <v>1000</v>
      </c>
      <c r="F81" s="13">
        <v>4962.75</v>
      </c>
      <c r="G81" s="14">
        <v>1.9800000000000002E-2</v>
      </c>
      <c r="H81" s="24">
        <v>7.2100999999999998E-2</v>
      </c>
      <c r="I81" s="16"/>
      <c r="J81" s="50"/>
    </row>
    <row r="82" spans="1:10" ht="12.95" customHeight="1" x14ac:dyDescent="0.2">
      <c r="A82" s="10" t="s">
        <v>256</v>
      </c>
      <c r="B82" s="11" t="s">
        <v>1424</v>
      </c>
      <c r="C82" s="9" t="s">
        <v>257</v>
      </c>
      <c r="D82" s="9" t="s">
        <v>255</v>
      </c>
      <c r="E82" s="12">
        <v>1000</v>
      </c>
      <c r="F82" s="13">
        <v>4930.18</v>
      </c>
      <c r="G82" s="14">
        <v>1.9599999999999999E-2</v>
      </c>
      <c r="H82" s="24">
        <v>7.2801000000000005E-2</v>
      </c>
      <c r="I82" s="16"/>
      <c r="J82" s="50"/>
    </row>
    <row r="83" spans="1:10" ht="12.95" customHeight="1" x14ac:dyDescent="0.2">
      <c r="A83" s="10" t="s">
        <v>1024</v>
      </c>
      <c r="B83" s="11" t="s">
        <v>1286</v>
      </c>
      <c r="C83" s="9" t="s">
        <v>1025</v>
      </c>
      <c r="D83" s="9" t="s">
        <v>255</v>
      </c>
      <c r="E83" s="12">
        <v>1000</v>
      </c>
      <c r="F83" s="13">
        <v>4774.79</v>
      </c>
      <c r="G83" s="14">
        <v>1.9E-2</v>
      </c>
      <c r="H83" s="24">
        <v>7.7899999999999997E-2</v>
      </c>
      <c r="I83" s="16"/>
      <c r="J83" s="50"/>
    </row>
    <row r="84" spans="1:10" ht="12.95" customHeight="1" x14ac:dyDescent="0.2">
      <c r="A84" s="10" t="s">
        <v>1026</v>
      </c>
      <c r="B84" s="11" t="s">
        <v>1445</v>
      </c>
      <c r="C84" s="9" t="s">
        <v>1027</v>
      </c>
      <c r="D84" s="9" t="s">
        <v>255</v>
      </c>
      <c r="E84" s="12">
        <v>1000</v>
      </c>
      <c r="F84" s="13">
        <v>4771.18</v>
      </c>
      <c r="G84" s="14">
        <v>1.9E-2</v>
      </c>
      <c r="H84" s="24">
        <v>7.7799999999999994E-2</v>
      </c>
      <c r="I84" s="16"/>
      <c r="J84" s="50"/>
    </row>
    <row r="85" spans="1:10" ht="12.95" customHeight="1" x14ac:dyDescent="0.2">
      <c r="A85" s="10" t="s">
        <v>1028</v>
      </c>
      <c r="B85" s="11" t="s">
        <v>1287</v>
      </c>
      <c r="C85" s="9" t="s">
        <v>1029</v>
      </c>
      <c r="D85" s="9" t="s">
        <v>255</v>
      </c>
      <c r="E85" s="12">
        <v>1000</v>
      </c>
      <c r="F85" s="13">
        <v>4754.59</v>
      </c>
      <c r="G85" s="14">
        <v>1.89E-2</v>
      </c>
      <c r="H85" s="24">
        <v>7.85E-2</v>
      </c>
      <c r="I85" s="16"/>
      <c r="J85" s="50"/>
    </row>
    <row r="86" spans="1:10" ht="12.95" customHeight="1" x14ac:dyDescent="0.2">
      <c r="A86" s="10" t="s">
        <v>1030</v>
      </c>
      <c r="B86" s="11" t="s">
        <v>1288</v>
      </c>
      <c r="C86" s="9" t="s">
        <v>1031</v>
      </c>
      <c r="D86" s="9" t="s">
        <v>255</v>
      </c>
      <c r="E86" s="12">
        <v>1000</v>
      </c>
      <c r="F86" s="13">
        <v>4722.3</v>
      </c>
      <c r="G86" s="14">
        <v>1.8800000000000001E-2</v>
      </c>
      <c r="H86" s="24">
        <v>7.9499E-2</v>
      </c>
      <c r="I86" s="16"/>
      <c r="J86" s="50"/>
    </row>
    <row r="87" spans="1:10" ht="12.95" customHeight="1" x14ac:dyDescent="0.2">
      <c r="A87" s="10" t="s">
        <v>1032</v>
      </c>
      <c r="B87" s="11" t="s">
        <v>1446</v>
      </c>
      <c r="C87" s="9" t="s">
        <v>1033</v>
      </c>
      <c r="D87" s="9" t="s">
        <v>255</v>
      </c>
      <c r="E87" s="12">
        <v>500</v>
      </c>
      <c r="F87" s="13">
        <v>2447.94</v>
      </c>
      <c r="G87" s="14">
        <v>9.7999999999999997E-3</v>
      </c>
      <c r="H87" s="24">
        <v>7.6099E-2</v>
      </c>
      <c r="I87" s="16"/>
      <c r="J87" s="50"/>
    </row>
    <row r="88" spans="1:10" ht="12.95" customHeight="1" x14ac:dyDescent="0.2">
      <c r="A88" s="10" t="s">
        <v>312</v>
      </c>
      <c r="B88" s="11" t="s">
        <v>1430</v>
      </c>
      <c r="C88" s="9" t="s">
        <v>313</v>
      </c>
      <c r="D88" s="9" t="s">
        <v>1423</v>
      </c>
      <c r="E88" s="12">
        <v>500</v>
      </c>
      <c r="F88" s="13">
        <v>2410.16</v>
      </c>
      <c r="G88" s="14">
        <v>9.5999999999999992E-3</v>
      </c>
      <c r="H88" s="24">
        <v>7.6870999999999995E-2</v>
      </c>
      <c r="I88" s="16"/>
      <c r="J88" s="50"/>
    </row>
    <row r="89" spans="1:10" ht="12.95" customHeight="1" x14ac:dyDescent="0.2">
      <c r="A89" s="50"/>
      <c r="B89" s="17" t="s">
        <v>126</v>
      </c>
      <c r="C89" s="18"/>
      <c r="D89" s="18"/>
      <c r="E89" s="18"/>
      <c r="F89" s="19">
        <v>33773.89</v>
      </c>
      <c r="G89" s="20">
        <v>0.13450000000000001</v>
      </c>
      <c r="H89" s="21"/>
      <c r="I89" s="22"/>
      <c r="J89" s="50"/>
    </row>
    <row r="90" spans="1:10" ht="12.95" customHeight="1" x14ac:dyDescent="0.2">
      <c r="A90" s="50"/>
      <c r="B90" s="8" t="s">
        <v>346</v>
      </c>
      <c r="C90" s="9"/>
      <c r="D90" s="9"/>
      <c r="E90" s="9"/>
      <c r="F90" s="54"/>
      <c r="G90" s="15"/>
      <c r="H90" s="15"/>
      <c r="I90" s="16"/>
      <c r="J90" s="50"/>
    </row>
    <row r="91" spans="1:10" ht="12.95" customHeight="1" x14ac:dyDescent="0.2">
      <c r="A91" s="10" t="s">
        <v>351</v>
      </c>
      <c r="B91" s="11" t="s">
        <v>1291</v>
      </c>
      <c r="C91" s="9" t="s">
        <v>352</v>
      </c>
      <c r="D91" s="9" t="s">
        <v>255</v>
      </c>
      <c r="E91" s="12">
        <v>500</v>
      </c>
      <c r="F91" s="13">
        <v>2493.02</v>
      </c>
      <c r="G91" s="14">
        <v>9.9000000000000008E-3</v>
      </c>
      <c r="H91" s="24">
        <v>7.2998999999999994E-2</v>
      </c>
      <c r="I91" s="16"/>
      <c r="J91" s="50"/>
    </row>
    <row r="92" spans="1:10" ht="12.95" customHeight="1" x14ac:dyDescent="0.2">
      <c r="A92" s="10" t="s">
        <v>357</v>
      </c>
      <c r="B92" s="11" t="s">
        <v>1293</v>
      </c>
      <c r="C92" s="9" t="s">
        <v>358</v>
      </c>
      <c r="D92" s="9" t="s">
        <v>255</v>
      </c>
      <c r="E92" s="12">
        <v>500</v>
      </c>
      <c r="F92" s="13">
        <v>2491.66</v>
      </c>
      <c r="G92" s="14">
        <v>9.9000000000000008E-3</v>
      </c>
      <c r="H92" s="24">
        <v>7.1919999999999998E-2</v>
      </c>
      <c r="I92" s="16"/>
      <c r="J92" s="50"/>
    </row>
    <row r="93" spans="1:10" ht="12.95" customHeight="1" x14ac:dyDescent="0.2">
      <c r="A93" s="50"/>
      <c r="B93" s="17" t="s">
        <v>126</v>
      </c>
      <c r="C93" s="18"/>
      <c r="D93" s="18"/>
      <c r="E93" s="18"/>
      <c r="F93" s="19">
        <v>4984.68</v>
      </c>
      <c r="G93" s="20">
        <v>1.9800000000000002E-2</v>
      </c>
      <c r="H93" s="21"/>
      <c r="I93" s="22"/>
      <c r="J93" s="50"/>
    </row>
    <row r="94" spans="1:10" ht="12.95" customHeight="1" x14ac:dyDescent="0.2">
      <c r="A94" s="50"/>
      <c r="B94" s="8" t="s">
        <v>361</v>
      </c>
      <c r="C94" s="9"/>
      <c r="D94" s="9"/>
      <c r="E94" s="9"/>
      <c r="F94" s="54"/>
      <c r="G94" s="15"/>
      <c r="H94" s="15"/>
      <c r="I94" s="16"/>
      <c r="J94" s="50"/>
    </row>
    <row r="95" spans="1:10" ht="12.95" customHeight="1" x14ac:dyDescent="0.2">
      <c r="A95" s="10" t="s">
        <v>366</v>
      </c>
      <c r="B95" s="11" t="s">
        <v>367</v>
      </c>
      <c r="C95" s="9" t="s">
        <v>368</v>
      </c>
      <c r="D95" s="9" t="s">
        <v>365</v>
      </c>
      <c r="E95" s="12">
        <v>1000000</v>
      </c>
      <c r="F95" s="13">
        <v>964.63</v>
      </c>
      <c r="G95" s="14">
        <v>3.8E-3</v>
      </c>
      <c r="H95" s="24">
        <v>5.8706000000000001E-2</v>
      </c>
      <c r="I95" s="16"/>
      <c r="J95" s="50"/>
    </row>
    <row r="96" spans="1:10" ht="12.95" customHeight="1" x14ac:dyDescent="0.2">
      <c r="A96" s="50"/>
      <c r="B96" s="17" t="s">
        <v>126</v>
      </c>
      <c r="C96" s="18"/>
      <c r="D96" s="18"/>
      <c r="E96" s="18"/>
      <c r="F96" s="19">
        <v>964.63</v>
      </c>
      <c r="G96" s="20">
        <v>3.8E-3</v>
      </c>
      <c r="H96" s="21"/>
      <c r="I96" s="22"/>
      <c r="J96" s="50"/>
    </row>
    <row r="97" spans="1:12" ht="12.95" customHeight="1" x14ac:dyDescent="0.2">
      <c r="A97" s="50"/>
      <c r="B97" s="17" t="s">
        <v>200</v>
      </c>
      <c r="C97" s="23"/>
      <c r="D97" s="18"/>
      <c r="E97" s="23"/>
      <c r="F97" s="19">
        <v>39723.199999999997</v>
      </c>
      <c r="G97" s="20">
        <v>0.15809999999999999</v>
      </c>
      <c r="H97" s="21"/>
      <c r="I97" s="22"/>
      <c r="J97" s="50"/>
    </row>
    <row r="98" spans="1:12" ht="12.95" customHeight="1" x14ac:dyDescent="0.2">
      <c r="A98" s="50"/>
      <c r="B98" s="8" t="s">
        <v>372</v>
      </c>
      <c r="C98" s="9"/>
      <c r="D98" s="9"/>
      <c r="E98" s="9"/>
      <c r="F98" s="9"/>
      <c r="G98" s="9"/>
      <c r="H98" s="15"/>
      <c r="I98" s="16"/>
      <c r="J98" s="50"/>
    </row>
    <row r="99" spans="1:12" ht="12.95" customHeight="1" x14ac:dyDescent="0.2">
      <c r="A99" s="50"/>
      <c r="B99" s="8" t="s">
        <v>373</v>
      </c>
      <c r="C99" s="9"/>
      <c r="D99" s="9"/>
      <c r="E99" s="9"/>
      <c r="F99" s="54"/>
      <c r="G99" s="15"/>
      <c r="H99" s="15"/>
      <c r="I99" s="16"/>
      <c r="J99" s="50"/>
    </row>
    <row r="100" spans="1:12" ht="12.95" customHeight="1" x14ac:dyDescent="0.2">
      <c r="A100" s="10" t="s">
        <v>374</v>
      </c>
      <c r="B100" s="11" t="s">
        <v>375</v>
      </c>
      <c r="C100" s="9" t="s">
        <v>376</v>
      </c>
      <c r="D100" s="9" t="s">
        <v>218</v>
      </c>
      <c r="E100" s="12">
        <v>2484762.3070999999</v>
      </c>
      <c r="F100" s="13">
        <v>38283.67</v>
      </c>
      <c r="G100" s="14">
        <v>0.1525</v>
      </c>
      <c r="H100" s="24"/>
      <c r="I100" s="16"/>
      <c r="J100" s="50"/>
    </row>
    <row r="101" spans="1:12" ht="12.95" customHeight="1" x14ac:dyDescent="0.2">
      <c r="A101" s="50"/>
      <c r="B101" s="17" t="s">
        <v>126</v>
      </c>
      <c r="C101" s="18"/>
      <c r="D101" s="18"/>
      <c r="E101" s="18"/>
      <c r="F101" s="19">
        <v>38283.67</v>
      </c>
      <c r="G101" s="20">
        <v>0.1525</v>
      </c>
      <c r="H101" s="21"/>
      <c r="I101" s="22"/>
      <c r="J101" s="50"/>
    </row>
    <row r="102" spans="1:12" ht="12.95" customHeight="1" x14ac:dyDescent="0.2">
      <c r="A102" s="50"/>
      <c r="B102" s="17" t="s">
        <v>200</v>
      </c>
      <c r="C102" s="23"/>
      <c r="D102" s="18"/>
      <c r="E102" s="23"/>
      <c r="F102" s="19">
        <v>38283.67</v>
      </c>
      <c r="G102" s="20">
        <v>0.1525</v>
      </c>
      <c r="H102" s="21"/>
      <c r="I102" s="22"/>
      <c r="J102" s="50"/>
    </row>
    <row r="103" spans="1:12" ht="12.95" customHeight="1" x14ac:dyDescent="0.2">
      <c r="A103" s="50"/>
      <c r="B103" s="8" t="s">
        <v>377</v>
      </c>
      <c r="C103" s="9"/>
      <c r="D103" s="9"/>
      <c r="E103" s="9"/>
      <c r="F103" s="9"/>
      <c r="G103" s="9"/>
      <c r="H103" s="15"/>
      <c r="I103" s="16"/>
      <c r="J103" s="50"/>
    </row>
    <row r="104" spans="1:12" ht="12.95" customHeight="1" x14ac:dyDescent="0.2">
      <c r="A104" s="10" t="s">
        <v>378</v>
      </c>
      <c r="B104" s="11" t="s">
        <v>378</v>
      </c>
      <c r="C104" s="9"/>
      <c r="D104" s="9" t="s">
        <v>218</v>
      </c>
      <c r="E104" s="12"/>
      <c r="F104" s="13">
        <v>3670</v>
      </c>
      <c r="G104" s="14">
        <v>1.46E-2</v>
      </c>
      <c r="H104" s="24">
        <v>5.4614667327796566E-2</v>
      </c>
      <c r="I104" s="16"/>
      <c r="J104" s="50"/>
    </row>
    <row r="105" spans="1:12" ht="12.95" customHeight="1" x14ac:dyDescent="0.2">
      <c r="A105" s="50"/>
      <c r="B105" s="17" t="s">
        <v>126</v>
      </c>
      <c r="C105" s="18"/>
      <c r="D105" s="18"/>
      <c r="E105" s="18"/>
      <c r="F105" s="19">
        <v>3670</v>
      </c>
      <c r="G105" s="20">
        <v>1.46E-2</v>
      </c>
      <c r="H105" s="21"/>
      <c r="I105" s="22"/>
      <c r="J105" s="50"/>
    </row>
    <row r="106" spans="1:12" ht="12.95" customHeight="1" x14ac:dyDescent="0.2">
      <c r="A106" s="50"/>
      <c r="B106" s="17" t="s">
        <v>200</v>
      </c>
      <c r="C106" s="23"/>
      <c r="D106" s="18"/>
      <c r="E106" s="23"/>
      <c r="F106" s="19">
        <v>3670</v>
      </c>
      <c r="G106" s="20">
        <v>1.46E-2</v>
      </c>
      <c r="H106" s="21"/>
      <c r="I106" s="22"/>
      <c r="J106" s="50"/>
    </row>
    <row r="107" spans="1:12" ht="12.95" customHeight="1" x14ac:dyDescent="0.2">
      <c r="A107" s="50"/>
      <c r="B107" s="17" t="s">
        <v>379</v>
      </c>
      <c r="C107" s="9"/>
      <c r="D107" s="18"/>
      <c r="E107" s="9"/>
      <c r="F107" s="25">
        <f>170783.99+E226</f>
        <v>902.64999999999418</v>
      </c>
      <c r="G107" s="20">
        <f>68.05%+F226</f>
        <v>3.8000000000000256E-3</v>
      </c>
      <c r="H107" s="21"/>
      <c r="I107" s="22"/>
      <c r="J107" s="50"/>
      <c r="L107" s="348"/>
    </row>
    <row r="108" spans="1:12" ht="12.95" customHeight="1" x14ac:dyDescent="0.2">
      <c r="A108" s="50"/>
      <c r="B108" s="47" t="s">
        <v>380</v>
      </c>
      <c r="C108" s="27"/>
      <c r="D108" s="27"/>
      <c r="E108" s="27"/>
      <c r="F108" s="28">
        <v>251012.07</v>
      </c>
      <c r="G108" s="29">
        <v>1</v>
      </c>
      <c r="H108" s="48"/>
      <c r="I108" s="49"/>
      <c r="J108" s="50"/>
    </row>
    <row r="109" spans="1:12" ht="12.95" customHeight="1" x14ac:dyDescent="0.2">
      <c r="A109" s="50"/>
      <c r="B109" s="3"/>
      <c r="C109" s="50"/>
      <c r="D109" s="50"/>
      <c r="E109" s="50"/>
      <c r="F109" s="58"/>
      <c r="G109" s="61"/>
      <c r="H109" s="50"/>
      <c r="I109" s="50"/>
      <c r="J109" s="50"/>
    </row>
    <row r="110" spans="1:12" ht="12.95" customHeight="1" x14ac:dyDescent="0.2">
      <c r="A110" s="50"/>
      <c r="B110" s="32" t="s">
        <v>214</v>
      </c>
      <c r="C110" s="33"/>
      <c r="D110" s="33"/>
      <c r="E110" s="33"/>
      <c r="F110" s="33"/>
      <c r="G110" s="55"/>
      <c r="H110" s="50"/>
    </row>
    <row r="111" spans="1:12" ht="12.95" customHeight="1" x14ac:dyDescent="0.2">
      <c r="A111" s="50"/>
      <c r="B111" s="37" t="s">
        <v>2</v>
      </c>
      <c r="C111" s="37" t="s">
        <v>1416</v>
      </c>
      <c r="D111" s="37" t="s">
        <v>5</v>
      </c>
      <c r="E111" s="37" t="s">
        <v>1417</v>
      </c>
      <c r="F111" s="37" t="s">
        <v>1418</v>
      </c>
      <c r="G111" s="56" t="s">
        <v>1419</v>
      </c>
      <c r="H111" s="50"/>
    </row>
    <row r="112" spans="1:12" ht="12.95" customHeight="1" x14ac:dyDescent="0.2">
      <c r="A112" s="50"/>
      <c r="B112" s="37" t="s">
        <v>215</v>
      </c>
      <c r="C112" s="37"/>
      <c r="D112" s="37"/>
      <c r="E112" s="57"/>
      <c r="F112" s="56"/>
      <c r="G112" s="56"/>
      <c r="H112" s="50"/>
    </row>
    <row r="113" spans="1:8" ht="12.95" customHeight="1" x14ac:dyDescent="0.2">
      <c r="A113" s="10" t="s">
        <v>848</v>
      </c>
      <c r="B113" s="11" t="s">
        <v>1023</v>
      </c>
      <c r="C113" s="9" t="s">
        <v>1420</v>
      </c>
      <c r="D113" s="13">
        <v>-1140300</v>
      </c>
      <c r="E113" s="13">
        <v>-14481.81</v>
      </c>
      <c r="F113" s="14">
        <v>-5.7700000000000001E-2</v>
      </c>
      <c r="G113" s="16"/>
      <c r="H113" s="50"/>
    </row>
    <row r="114" spans="1:8" ht="12.95" customHeight="1" x14ac:dyDescent="0.2">
      <c r="A114" s="10" t="s">
        <v>856</v>
      </c>
      <c r="B114" s="11" t="s">
        <v>250</v>
      </c>
      <c r="C114" s="9" t="s">
        <v>1420</v>
      </c>
      <c r="D114" s="13">
        <v>-845500</v>
      </c>
      <c r="E114" s="13">
        <v>-11244.3</v>
      </c>
      <c r="F114" s="14">
        <v>-4.48E-2</v>
      </c>
      <c r="G114" s="16"/>
      <c r="H114" s="50"/>
    </row>
    <row r="115" spans="1:8" ht="12.95" customHeight="1" x14ac:dyDescent="0.2">
      <c r="A115" s="10" t="s">
        <v>860</v>
      </c>
      <c r="B115" s="11" t="s">
        <v>520</v>
      </c>
      <c r="C115" s="9" t="s">
        <v>1420</v>
      </c>
      <c r="D115" s="13">
        <v>-608000</v>
      </c>
      <c r="E115" s="13">
        <v>-11217.6</v>
      </c>
      <c r="F115" s="14">
        <v>-4.4699999999999997E-2</v>
      </c>
      <c r="G115" s="16"/>
      <c r="H115" s="50"/>
    </row>
    <row r="116" spans="1:8" ht="12.95" customHeight="1" x14ac:dyDescent="0.2">
      <c r="A116" s="10" t="s">
        <v>846</v>
      </c>
      <c r="B116" s="11" t="s">
        <v>1021</v>
      </c>
      <c r="C116" s="9" t="s">
        <v>1420</v>
      </c>
      <c r="D116" s="13">
        <v>-1389300</v>
      </c>
      <c r="E116" s="13">
        <v>-10294.709999999999</v>
      </c>
      <c r="F116" s="14">
        <v>-4.1000000000000002E-2</v>
      </c>
      <c r="G116" s="16"/>
      <c r="H116" s="50"/>
    </row>
    <row r="117" spans="1:8" ht="12.95" customHeight="1" x14ac:dyDescent="0.2">
      <c r="A117" s="10" t="s">
        <v>838</v>
      </c>
      <c r="B117" s="11" t="s">
        <v>1019</v>
      </c>
      <c r="C117" s="9" t="s">
        <v>1420</v>
      </c>
      <c r="D117" s="13">
        <v>-2548000</v>
      </c>
      <c r="E117" s="13">
        <v>-9892.61</v>
      </c>
      <c r="F117" s="14">
        <v>-3.9399999999999998E-2</v>
      </c>
      <c r="G117" s="16"/>
      <c r="H117" s="50"/>
    </row>
    <row r="118" spans="1:8" ht="12.95" customHeight="1" x14ac:dyDescent="0.2">
      <c r="A118" s="10" t="s">
        <v>842</v>
      </c>
      <c r="B118" s="11" t="s">
        <v>1017</v>
      </c>
      <c r="C118" s="9" t="s">
        <v>1420</v>
      </c>
      <c r="D118" s="13">
        <v>-1976625</v>
      </c>
      <c r="E118" s="13">
        <v>-8308.74</v>
      </c>
      <c r="F118" s="14">
        <v>-3.3099999999999997E-2</v>
      </c>
      <c r="G118" s="16"/>
      <c r="H118" s="50"/>
    </row>
    <row r="119" spans="1:8" ht="12.95" customHeight="1" x14ac:dyDescent="0.2">
      <c r="A119" s="10" t="s">
        <v>864</v>
      </c>
      <c r="B119" s="11" t="s">
        <v>1015</v>
      </c>
      <c r="C119" s="9" t="s">
        <v>1420</v>
      </c>
      <c r="D119" s="13">
        <v>-515625</v>
      </c>
      <c r="E119" s="13">
        <v>-6704.16</v>
      </c>
      <c r="F119" s="14">
        <v>-2.6700000000000002E-2</v>
      </c>
      <c r="G119" s="16"/>
      <c r="H119" s="50"/>
    </row>
    <row r="120" spans="1:8" ht="12.95" customHeight="1" x14ac:dyDescent="0.2">
      <c r="A120" s="10" t="s">
        <v>874</v>
      </c>
      <c r="B120" s="11" t="s">
        <v>1013</v>
      </c>
      <c r="C120" s="9" t="s">
        <v>1420</v>
      </c>
      <c r="D120" s="13">
        <v>-454375</v>
      </c>
      <c r="E120" s="13">
        <v>-5944.13</v>
      </c>
      <c r="F120" s="14">
        <v>-2.3699999999999999E-2</v>
      </c>
      <c r="G120" s="16"/>
      <c r="H120" s="50"/>
    </row>
    <row r="121" spans="1:8" ht="12.95" customHeight="1" x14ac:dyDescent="0.2">
      <c r="A121" s="10" t="s">
        <v>836</v>
      </c>
      <c r="B121" s="11" t="s">
        <v>232</v>
      </c>
      <c r="C121" s="9" t="s">
        <v>1420</v>
      </c>
      <c r="D121" s="13">
        <v>-2854500</v>
      </c>
      <c r="E121" s="13">
        <v>-5893.97</v>
      </c>
      <c r="F121" s="14">
        <v>-2.35E-2</v>
      </c>
      <c r="G121" s="16"/>
      <c r="H121" s="50"/>
    </row>
    <row r="122" spans="1:8" ht="12.95" customHeight="1" x14ac:dyDescent="0.2">
      <c r="A122" s="10" t="s">
        <v>830</v>
      </c>
      <c r="B122" s="11" t="s">
        <v>1011</v>
      </c>
      <c r="C122" s="9" t="s">
        <v>1420</v>
      </c>
      <c r="D122" s="13">
        <v>-5427000</v>
      </c>
      <c r="E122" s="13">
        <v>-4836</v>
      </c>
      <c r="F122" s="14">
        <v>-1.9300000000000001E-2</v>
      </c>
      <c r="G122" s="16"/>
      <c r="H122" s="50"/>
    </row>
    <row r="123" spans="1:8" ht="12.95" customHeight="1" x14ac:dyDescent="0.2">
      <c r="A123" s="10" t="s">
        <v>850</v>
      </c>
      <c r="B123" s="11" t="s">
        <v>230</v>
      </c>
      <c r="C123" s="9" t="s">
        <v>1420</v>
      </c>
      <c r="D123" s="13">
        <v>-1111500</v>
      </c>
      <c r="E123" s="13">
        <v>-4617.7299999999996</v>
      </c>
      <c r="F123" s="14">
        <v>-1.84E-2</v>
      </c>
      <c r="G123" s="16"/>
      <c r="H123" s="50"/>
    </row>
    <row r="124" spans="1:8" ht="12.95" customHeight="1" x14ac:dyDescent="0.2">
      <c r="A124" s="10" t="s">
        <v>870</v>
      </c>
      <c r="B124" s="11" t="s">
        <v>217</v>
      </c>
      <c r="C124" s="9" t="s">
        <v>1420</v>
      </c>
      <c r="D124" s="13">
        <v>-475500</v>
      </c>
      <c r="E124" s="13">
        <v>-4628.04</v>
      </c>
      <c r="F124" s="14">
        <v>-1.84E-2</v>
      </c>
      <c r="G124" s="16"/>
      <c r="H124" s="50"/>
    </row>
    <row r="125" spans="1:8" ht="12.95" customHeight="1" x14ac:dyDescent="0.2">
      <c r="A125" s="10" t="s">
        <v>904</v>
      </c>
      <c r="B125" s="11" t="s">
        <v>1009</v>
      </c>
      <c r="C125" s="9" t="s">
        <v>1420</v>
      </c>
      <c r="D125" s="13">
        <v>-145800</v>
      </c>
      <c r="E125" s="13">
        <v>-4489.62</v>
      </c>
      <c r="F125" s="14">
        <v>-1.7899999999999999E-2</v>
      </c>
      <c r="G125" s="16"/>
      <c r="H125" s="50"/>
    </row>
    <row r="126" spans="1:8" ht="12.95" customHeight="1" x14ac:dyDescent="0.2">
      <c r="A126" s="10" t="s">
        <v>868</v>
      </c>
      <c r="B126" s="11" t="s">
        <v>1007</v>
      </c>
      <c r="C126" s="9" t="s">
        <v>1420</v>
      </c>
      <c r="D126" s="13">
        <v>-486200</v>
      </c>
      <c r="E126" s="13">
        <v>-3626.81</v>
      </c>
      <c r="F126" s="14">
        <v>-1.44E-2</v>
      </c>
      <c r="G126" s="16"/>
      <c r="H126" s="50"/>
    </row>
    <row r="127" spans="1:8" ht="12.95" customHeight="1" x14ac:dyDescent="0.2">
      <c r="A127" s="10" t="s">
        <v>832</v>
      </c>
      <c r="B127" s="11" t="s">
        <v>1005</v>
      </c>
      <c r="C127" s="9" t="s">
        <v>1420</v>
      </c>
      <c r="D127" s="13">
        <v>-4730250</v>
      </c>
      <c r="E127" s="13">
        <v>-3401.52</v>
      </c>
      <c r="F127" s="14">
        <v>-1.3599999999999999E-2</v>
      </c>
      <c r="G127" s="16"/>
      <c r="H127" s="50"/>
    </row>
    <row r="128" spans="1:8" ht="12.95" customHeight="1" x14ac:dyDescent="0.2">
      <c r="A128" s="10" t="s">
        <v>834</v>
      </c>
      <c r="B128" s="11" t="s">
        <v>1003</v>
      </c>
      <c r="C128" s="9" t="s">
        <v>1420</v>
      </c>
      <c r="D128" s="13">
        <v>-3075975</v>
      </c>
      <c r="E128" s="13">
        <v>-3113.5</v>
      </c>
      <c r="F128" s="14">
        <v>-1.24E-2</v>
      </c>
      <c r="G128" s="16"/>
      <c r="H128" s="50"/>
    </row>
    <row r="129" spans="1:8" ht="12.95" customHeight="1" x14ac:dyDescent="0.2">
      <c r="A129" s="10" t="s">
        <v>886</v>
      </c>
      <c r="B129" s="11" t="s">
        <v>1001</v>
      </c>
      <c r="C129" s="9" t="s">
        <v>1420</v>
      </c>
      <c r="D129" s="13">
        <v>-298650</v>
      </c>
      <c r="E129" s="13">
        <v>-2855.99</v>
      </c>
      <c r="F129" s="14">
        <v>-1.14E-2</v>
      </c>
      <c r="G129" s="16"/>
      <c r="H129" s="50"/>
    </row>
    <row r="130" spans="1:8" ht="12.95" customHeight="1" x14ac:dyDescent="0.2">
      <c r="A130" s="10" t="s">
        <v>840</v>
      </c>
      <c r="B130" s="11" t="s">
        <v>999</v>
      </c>
      <c r="C130" s="9" t="s">
        <v>1420</v>
      </c>
      <c r="D130" s="13">
        <v>-2488000</v>
      </c>
      <c r="E130" s="13">
        <v>-2662.16</v>
      </c>
      <c r="F130" s="14">
        <v>-1.06E-2</v>
      </c>
      <c r="G130" s="16"/>
      <c r="H130" s="50"/>
    </row>
    <row r="131" spans="1:8" ht="12.95" customHeight="1" x14ac:dyDescent="0.2">
      <c r="A131" s="10" t="s">
        <v>946</v>
      </c>
      <c r="B131" s="11" t="s">
        <v>226</v>
      </c>
      <c r="C131" s="9" t="s">
        <v>1420</v>
      </c>
      <c r="D131" s="13">
        <v>-35700</v>
      </c>
      <c r="E131" s="13">
        <v>-2593.25</v>
      </c>
      <c r="F131" s="14">
        <v>-1.03E-2</v>
      </c>
      <c r="G131" s="16"/>
      <c r="H131" s="50"/>
    </row>
    <row r="132" spans="1:8" ht="12.95" customHeight="1" x14ac:dyDescent="0.2">
      <c r="A132" s="10" t="s">
        <v>918</v>
      </c>
      <c r="B132" s="11" t="s">
        <v>997</v>
      </c>
      <c r="C132" s="9" t="s">
        <v>1420</v>
      </c>
      <c r="D132" s="13">
        <v>-81400</v>
      </c>
      <c r="E132" s="13">
        <v>-2495.56</v>
      </c>
      <c r="F132" s="14">
        <v>-9.9000000000000008E-3</v>
      </c>
      <c r="G132" s="16"/>
      <c r="H132" s="50"/>
    </row>
    <row r="133" spans="1:8" ht="12.95" customHeight="1" x14ac:dyDescent="0.2">
      <c r="A133" s="10" t="s">
        <v>844</v>
      </c>
      <c r="B133" s="11" t="s">
        <v>995</v>
      </c>
      <c r="C133" s="9" t="s">
        <v>1420</v>
      </c>
      <c r="D133" s="13">
        <v>-1856250</v>
      </c>
      <c r="E133" s="13">
        <v>-2458.42</v>
      </c>
      <c r="F133" s="14">
        <v>-9.7999999999999997E-3</v>
      </c>
      <c r="G133" s="16"/>
      <c r="H133" s="50"/>
    </row>
    <row r="134" spans="1:8" ht="12.95" customHeight="1" x14ac:dyDescent="0.2">
      <c r="A134" s="10" t="s">
        <v>910</v>
      </c>
      <c r="B134" s="11" t="s">
        <v>246</v>
      </c>
      <c r="C134" s="9" t="s">
        <v>1420</v>
      </c>
      <c r="D134" s="13">
        <v>-129150</v>
      </c>
      <c r="E134" s="13">
        <v>-2349.63</v>
      </c>
      <c r="F134" s="14">
        <v>-9.4000000000000004E-3</v>
      </c>
      <c r="G134" s="16"/>
      <c r="H134" s="50"/>
    </row>
    <row r="135" spans="1:8" ht="12.95" customHeight="1" x14ac:dyDescent="0.2">
      <c r="A135" s="10" t="s">
        <v>852</v>
      </c>
      <c r="B135" s="11" t="s">
        <v>993</v>
      </c>
      <c r="C135" s="9" t="s">
        <v>1420</v>
      </c>
      <c r="D135" s="13">
        <v>-1101600</v>
      </c>
      <c r="E135" s="13">
        <v>-2323.38</v>
      </c>
      <c r="F135" s="14">
        <v>-9.2999999999999992E-3</v>
      </c>
      <c r="G135" s="16"/>
      <c r="H135" s="50"/>
    </row>
    <row r="136" spans="1:8" ht="12.95" customHeight="1" x14ac:dyDescent="0.2">
      <c r="A136" s="10" t="s">
        <v>854</v>
      </c>
      <c r="B136" s="11" t="s">
        <v>991</v>
      </c>
      <c r="C136" s="9" t="s">
        <v>1420</v>
      </c>
      <c r="D136" s="13">
        <v>-854100</v>
      </c>
      <c r="E136" s="13">
        <v>-2314.61</v>
      </c>
      <c r="F136" s="14">
        <v>-9.1999999999999998E-3</v>
      </c>
      <c r="G136" s="16"/>
      <c r="H136" s="50"/>
    </row>
    <row r="137" spans="1:8" ht="12.95" customHeight="1" x14ac:dyDescent="0.2">
      <c r="A137" s="10" t="s">
        <v>880</v>
      </c>
      <c r="B137" s="11" t="s">
        <v>222</v>
      </c>
      <c r="C137" s="9" t="s">
        <v>1420</v>
      </c>
      <c r="D137" s="13">
        <v>-365475</v>
      </c>
      <c r="E137" s="13">
        <v>-2180.61</v>
      </c>
      <c r="F137" s="14">
        <v>-8.6999999999999994E-3</v>
      </c>
      <c r="G137" s="16"/>
      <c r="H137" s="50"/>
    </row>
    <row r="138" spans="1:8" ht="12.95" customHeight="1" x14ac:dyDescent="0.2">
      <c r="A138" s="10" t="s">
        <v>924</v>
      </c>
      <c r="B138" s="11" t="s">
        <v>238</v>
      </c>
      <c r="C138" s="9" t="s">
        <v>1420</v>
      </c>
      <c r="D138" s="13">
        <v>-68500</v>
      </c>
      <c r="E138" s="13">
        <v>-2162.8200000000002</v>
      </c>
      <c r="F138" s="14">
        <v>-8.6E-3</v>
      </c>
      <c r="G138" s="16"/>
      <c r="H138" s="50"/>
    </row>
    <row r="139" spans="1:8" ht="12.95" customHeight="1" x14ac:dyDescent="0.2">
      <c r="A139" s="10" t="s">
        <v>968</v>
      </c>
      <c r="B139" s="11" t="s">
        <v>989</v>
      </c>
      <c r="C139" s="9" t="s">
        <v>1420</v>
      </c>
      <c r="D139" s="13">
        <v>-16400</v>
      </c>
      <c r="E139" s="13">
        <v>-1904.86</v>
      </c>
      <c r="F139" s="14">
        <v>-7.6E-3</v>
      </c>
      <c r="G139" s="16"/>
      <c r="H139" s="50"/>
    </row>
    <row r="140" spans="1:8" ht="12.95" customHeight="1" x14ac:dyDescent="0.2">
      <c r="A140" s="10" t="s">
        <v>942</v>
      </c>
      <c r="B140" s="11" t="s">
        <v>234</v>
      </c>
      <c r="C140" s="9" t="s">
        <v>1420</v>
      </c>
      <c r="D140" s="13">
        <v>-39300</v>
      </c>
      <c r="E140" s="13">
        <v>-1709.16</v>
      </c>
      <c r="F140" s="14">
        <v>-6.7999999999999996E-3</v>
      </c>
      <c r="G140" s="16"/>
      <c r="H140" s="50"/>
    </row>
    <row r="141" spans="1:8" ht="12.95" customHeight="1" x14ac:dyDescent="0.2">
      <c r="A141" s="10" t="s">
        <v>940</v>
      </c>
      <c r="B141" s="11" t="s">
        <v>244</v>
      </c>
      <c r="C141" s="9" t="s">
        <v>1420</v>
      </c>
      <c r="D141" s="13">
        <v>-40950</v>
      </c>
      <c r="E141" s="13">
        <v>-1682.88</v>
      </c>
      <c r="F141" s="14">
        <v>-6.7000000000000002E-3</v>
      </c>
      <c r="G141" s="16"/>
      <c r="H141" s="50"/>
    </row>
    <row r="142" spans="1:8" ht="12.95" customHeight="1" x14ac:dyDescent="0.2">
      <c r="A142" s="10" t="s">
        <v>878</v>
      </c>
      <c r="B142" s="11" t="s">
        <v>987</v>
      </c>
      <c r="C142" s="9" t="s">
        <v>1420</v>
      </c>
      <c r="D142" s="13">
        <v>-377000</v>
      </c>
      <c r="E142" s="13">
        <v>-1591.88</v>
      </c>
      <c r="F142" s="14">
        <v>-6.3E-3</v>
      </c>
      <c r="G142" s="16"/>
      <c r="H142" s="50"/>
    </row>
    <row r="143" spans="1:8" ht="12.95" customHeight="1" x14ac:dyDescent="0.2">
      <c r="A143" s="10" t="s">
        <v>862</v>
      </c>
      <c r="B143" s="11" t="s">
        <v>240</v>
      </c>
      <c r="C143" s="9" t="s">
        <v>1420</v>
      </c>
      <c r="D143" s="13">
        <v>-577150</v>
      </c>
      <c r="E143" s="13">
        <v>-1462.5</v>
      </c>
      <c r="F143" s="14">
        <v>-5.7999999999999996E-3</v>
      </c>
      <c r="G143" s="16"/>
      <c r="H143" s="50"/>
    </row>
    <row r="144" spans="1:8" ht="12.95" customHeight="1" x14ac:dyDescent="0.2">
      <c r="A144" s="10" t="s">
        <v>948</v>
      </c>
      <c r="B144" s="11" t="s">
        <v>985</v>
      </c>
      <c r="C144" s="9" t="s">
        <v>1420</v>
      </c>
      <c r="D144" s="13">
        <v>-35000</v>
      </c>
      <c r="E144" s="13">
        <v>-1439.13</v>
      </c>
      <c r="F144" s="14">
        <v>-5.7000000000000002E-3</v>
      </c>
      <c r="G144" s="16"/>
      <c r="H144" s="50"/>
    </row>
    <row r="145" spans="1:8" ht="12.95" customHeight="1" x14ac:dyDescent="0.2">
      <c r="A145" s="10" t="s">
        <v>872</v>
      </c>
      <c r="B145" s="11" t="s">
        <v>983</v>
      </c>
      <c r="C145" s="9" t="s">
        <v>1420</v>
      </c>
      <c r="D145" s="13">
        <v>-462950</v>
      </c>
      <c r="E145" s="13">
        <v>-1115.76</v>
      </c>
      <c r="F145" s="14">
        <v>-4.4000000000000003E-3</v>
      </c>
      <c r="G145" s="16"/>
      <c r="H145" s="50"/>
    </row>
    <row r="146" spans="1:8" ht="12.95" customHeight="1" x14ac:dyDescent="0.2">
      <c r="A146" s="10" t="s">
        <v>902</v>
      </c>
      <c r="B146" s="11" t="s">
        <v>981</v>
      </c>
      <c r="C146" s="9" t="s">
        <v>1420</v>
      </c>
      <c r="D146" s="13">
        <v>-164000</v>
      </c>
      <c r="E146" s="13">
        <v>-1081.01</v>
      </c>
      <c r="F146" s="14">
        <v>-4.3E-3</v>
      </c>
      <c r="G146" s="16"/>
      <c r="H146" s="50"/>
    </row>
    <row r="147" spans="1:8" ht="12.95" customHeight="1" x14ac:dyDescent="0.2">
      <c r="A147" s="10" t="s">
        <v>866</v>
      </c>
      <c r="B147" s="11" t="s">
        <v>979</v>
      </c>
      <c r="C147" s="9" t="s">
        <v>1420</v>
      </c>
      <c r="D147" s="13">
        <v>-507600</v>
      </c>
      <c r="E147" s="13">
        <v>-1048.5999999999999</v>
      </c>
      <c r="F147" s="14">
        <v>-4.1999999999999997E-3</v>
      </c>
      <c r="G147" s="16"/>
      <c r="H147" s="50"/>
    </row>
    <row r="148" spans="1:8" ht="12.95" customHeight="1" x14ac:dyDescent="0.2">
      <c r="A148" s="10" t="s">
        <v>882</v>
      </c>
      <c r="B148" s="11" t="s">
        <v>977</v>
      </c>
      <c r="C148" s="9" t="s">
        <v>1420</v>
      </c>
      <c r="D148" s="13">
        <v>-342400</v>
      </c>
      <c r="E148" s="13">
        <v>-992.79</v>
      </c>
      <c r="F148" s="14">
        <v>-4.0000000000000001E-3</v>
      </c>
      <c r="G148" s="16"/>
      <c r="H148" s="50"/>
    </row>
    <row r="149" spans="1:8" ht="12.95" customHeight="1" x14ac:dyDescent="0.2">
      <c r="A149" s="10" t="s">
        <v>914</v>
      </c>
      <c r="B149" s="11" t="s">
        <v>975</v>
      </c>
      <c r="C149" s="9" t="s">
        <v>1420</v>
      </c>
      <c r="D149" s="13">
        <v>-99000</v>
      </c>
      <c r="E149" s="13">
        <v>-944.86</v>
      </c>
      <c r="F149" s="14">
        <v>-3.8E-3</v>
      </c>
      <c r="G149" s="16"/>
      <c r="H149" s="50"/>
    </row>
    <row r="150" spans="1:8" ht="12.95" customHeight="1" x14ac:dyDescent="0.2">
      <c r="A150" s="10" t="s">
        <v>892</v>
      </c>
      <c r="B150" s="11" t="s">
        <v>971</v>
      </c>
      <c r="C150" s="9" t="s">
        <v>1420</v>
      </c>
      <c r="D150" s="13">
        <v>-238500</v>
      </c>
      <c r="E150" s="13">
        <v>-938.38</v>
      </c>
      <c r="F150" s="14">
        <v>-3.7000000000000002E-3</v>
      </c>
      <c r="G150" s="16"/>
      <c r="H150" s="50"/>
    </row>
    <row r="151" spans="1:8" ht="12.95" customHeight="1" x14ac:dyDescent="0.2">
      <c r="A151" s="10" t="s">
        <v>900</v>
      </c>
      <c r="B151" s="11" t="s">
        <v>973</v>
      </c>
      <c r="C151" s="9" t="s">
        <v>1420</v>
      </c>
      <c r="D151" s="13">
        <v>-174000</v>
      </c>
      <c r="E151" s="13">
        <v>-938.47</v>
      </c>
      <c r="F151" s="14">
        <v>-3.7000000000000002E-3</v>
      </c>
      <c r="G151" s="16"/>
      <c r="H151" s="50"/>
    </row>
    <row r="152" spans="1:8" ht="12.95" customHeight="1" x14ac:dyDescent="0.2">
      <c r="A152" s="10" t="s">
        <v>898</v>
      </c>
      <c r="B152" s="11" t="s">
        <v>969</v>
      </c>
      <c r="C152" s="9" t="s">
        <v>1420</v>
      </c>
      <c r="D152" s="13">
        <v>-207500</v>
      </c>
      <c r="E152" s="13">
        <v>-899.51</v>
      </c>
      <c r="F152" s="14">
        <v>-3.5999999999999999E-3</v>
      </c>
      <c r="G152" s="16"/>
      <c r="H152" s="50"/>
    </row>
    <row r="153" spans="1:8" ht="12.95" customHeight="1" x14ac:dyDescent="0.2">
      <c r="A153" s="10" t="s">
        <v>890</v>
      </c>
      <c r="B153" s="11" t="s">
        <v>967</v>
      </c>
      <c r="C153" s="9" t="s">
        <v>1420</v>
      </c>
      <c r="D153" s="13">
        <v>-247650</v>
      </c>
      <c r="E153" s="13">
        <v>-861.57</v>
      </c>
      <c r="F153" s="14">
        <v>-3.3999999999999998E-3</v>
      </c>
      <c r="G153" s="16"/>
      <c r="H153" s="50"/>
    </row>
    <row r="154" spans="1:8" ht="12.95" customHeight="1" x14ac:dyDescent="0.2">
      <c r="A154" s="10" t="s">
        <v>896</v>
      </c>
      <c r="B154" s="11" t="s">
        <v>965</v>
      </c>
      <c r="C154" s="9" t="s">
        <v>1420</v>
      </c>
      <c r="D154" s="13">
        <v>-223200</v>
      </c>
      <c r="E154" s="13">
        <v>-818.36</v>
      </c>
      <c r="F154" s="14">
        <v>-3.3E-3</v>
      </c>
      <c r="G154" s="16"/>
      <c r="H154" s="50"/>
    </row>
    <row r="155" spans="1:8" ht="12.95" customHeight="1" x14ac:dyDescent="0.2">
      <c r="A155" s="10" t="s">
        <v>938</v>
      </c>
      <c r="B155" s="11" t="s">
        <v>220</v>
      </c>
      <c r="C155" s="9" t="s">
        <v>1420</v>
      </c>
      <c r="D155" s="13">
        <v>-43250</v>
      </c>
      <c r="E155" s="13">
        <v>-779.06</v>
      </c>
      <c r="F155" s="14">
        <v>-3.0999999999999999E-3</v>
      </c>
      <c r="G155" s="16"/>
      <c r="H155" s="50"/>
    </row>
    <row r="156" spans="1:8" ht="12.95" customHeight="1" x14ac:dyDescent="0.2">
      <c r="A156" s="10" t="s">
        <v>247</v>
      </c>
      <c r="B156" s="11" t="s">
        <v>963</v>
      </c>
      <c r="C156" s="9" t="s">
        <v>1420</v>
      </c>
      <c r="D156" s="13">
        <v>-55000</v>
      </c>
      <c r="E156" s="13">
        <v>-735.9</v>
      </c>
      <c r="F156" s="14">
        <v>-2.8999999999999998E-3</v>
      </c>
      <c r="G156" s="16"/>
      <c r="H156" s="50"/>
    </row>
    <row r="157" spans="1:8" ht="12.95" customHeight="1" x14ac:dyDescent="0.2">
      <c r="A157" s="10" t="s">
        <v>912</v>
      </c>
      <c r="B157" s="11" t="s">
        <v>961</v>
      </c>
      <c r="C157" s="9" t="s">
        <v>1420</v>
      </c>
      <c r="D157" s="13">
        <v>-127125</v>
      </c>
      <c r="E157" s="13">
        <v>-678.97</v>
      </c>
      <c r="F157" s="14">
        <v>-2.7000000000000001E-3</v>
      </c>
      <c r="G157" s="16"/>
      <c r="H157" s="50"/>
    </row>
    <row r="158" spans="1:8" ht="12.95" customHeight="1" x14ac:dyDescent="0.2">
      <c r="A158" s="10" t="s">
        <v>894</v>
      </c>
      <c r="B158" s="11" t="s">
        <v>957</v>
      </c>
      <c r="C158" s="9" t="s">
        <v>1420</v>
      </c>
      <c r="D158" s="13">
        <v>-234000</v>
      </c>
      <c r="E158" s="13">
        <v>-631.79999999999995</v>
      </c>
      <c r="F158" s="14">
        <v>-2.5000000000000001E-3</v>
      </c>
      <c r="G158" s="16"/>
      <c r="H158" s="50"/>
    </row>
    <row r="159" spans="1:8" ht="12.95" customHeight="1" x14ac:dyDescent="0.2">
      <c r="A159" s="10" t="s">
        <v>926</v>
      </c>
      <c r="B159" s="11" t="s">
        <v>955</v>
      </c>
      <c r="C159" s="9" t="s">
        <v>1420</v>
      </c>
      <c r="D159" s="13">
        <v>-63000</v>
      </c>
      <c r="E159" s="13">
        <v>-616.46</v>
      </c>
      <c r="F159" s="14">
        <v>-2.5000000000000001E-3</v>
      </c>
      <c r="G159" s="16"/>
      <c r="H159" s="50"/>
    </row>
    <row r="160" spans="1:8" ht="12.95" customHeight="1" x14ac:dyDescent="0.2">
      <c r="A160" s="10" t="s">
        <v>928</v>
      </c>
      <c r="B160" s="11" t="s">
        <v>959</v>
      </c>
      <c r="C160" s="9" t="s">
        <v>1420</v>
      </c>
      <c r="D160" s="13">
        <v>-58500</v>
      </c>
      <c r="E160" s="13">
        <v>-638.35</v>
      </c>
      <c r="F160" s="14">
        <v>-2.5000000000000001E-3</v>
      </c>
      <c r="G160" s="16"/>
      <c r="H160" s="50"/>
    </row>
    <row r="161" spans="1:8" ht="12.95" customHeight="1" x14ac:dyDescent="0.2">
      <c r="A161" s="10" t="s">
        <v>884</v>
      </c>
      <c r="B161" s="11" t="s">
        <v>951</v>
      </c>
      <c r="C161" s="9" t="s">
        <v>1420</v>
      </c>
      <c r="D161" s="13">
        <v>-318200</v>
      </c>
      <c r="E161" s="13">
        <v>-570.66</v>
      </c>
      <c r="F161" s="14">
        <v>-2.3E-3</v>
      </c>
      <c r="G161" s="16"/>
      <c r="H161" s="50"/>
    </row>
    <row r="162" spans="1:8" ht="12.95" customHeight="1" x14ac:dyDescent="0.2">
      <c r="A162" s="10" t="s">
        <v>932</v>
      </c>
      <c r="B162" s="11" t="s">
        <v>953</v>
      </c>
      <c r="C162" s="9" t="s">
        <v>1420</v>
      </c>
      <c r="D162" s="13">
        <v>-51100</v>
      </c>
      <c r="E162" s="13">
        <v>-583.72</v>
      </c>
      <c r="F162" s="14">
        <v>-2.3E-3</v>
      </c>
      <c r="G162" s="16"/>
      <c r="H162" s="50"/>
    </row>
    <row r="163" spans="1:8" ht="12.95" customHeight="1" x14ac:dyDescent="0.2">
      <c r="A163" s="10" t="s">
        <v>936</v>
      </c>
      <c r="B163" s="11" t="s">
        <v>224</v>
      </c>
      <c r="C163" s="9" t="s">
        <v>1420</v>
      </c>
      <c r="D163" s="13">
        <v>-43875</v>
      </c>
      <c r="E163" s="13">
        <v>-567.26</v>
      </c>
      <c r="F163" s="14">
        <v>-2.3E-3</v>
      </c>
      <c r="G163" s="16"/>
      <c r="H163" s="50"/>
    </row>
    <row r="164" spans="1:8" ht="12.95" customHeight="1" x14ac:dyDescent="0.2">
      <c r="A164" s="10" t="s">
        <v>876</v>
      </c>
      <c r="B164" s="11" t="s">
        <v>947</v>
      </c>
      <c r="C164" s="9" t="s">
        <v>1420</v>
      </c>
      <c r="D164" s="13">
        <v>-411750</v>
      </c>
      <c r="E164" s="13">
        <v>-548.82000000000005</v>
      </c>
      <c r="F164" s="14">
        <v>-2.2000000000000001E-3</v>
      </c>
      <c r="G164" s="16"/>
      <c r="H164" s="50"/>
    </row>
    <row r="165" spans="1:8" ht="12.95" customHeight="1" x14ac:dyDescent="0.2">
      <c r="A165" s="10" t="s">
        <v>980</v>
      </c>
      <c r="B165" s="11" t="s">
        <v>949</v>
      </c>
      <c r="C165" s="9" t="s">
        <v>1420</v>
      </c>
      <c r="D165" s="13">
        <v>-12900</v>
      </c>
      <c r="E165" s="13">
        <v>-564.01</v>
      </c>
      <c r="F165" s="14">
        <v>-2.2000000000000001E-3</v>
      </c>
      <c r="G165" s="16"/>
      <c r="H165" s="50"/>
    </row>
    <row r="166" spans="1:8" ht="12.95" customHeight="1" x14ac:dyDescent="0.2">
      <c r="A166" s="10" t="s">
        <v>908</v>
      </c>
      <c r="B166" s="11" t="s">
        <v>945</v>
      </c>
      <c r="C166" s="9" t="s">
        <v>1420</v>
      </c>
      <c r="D166" s="13">
        <v>-131400</v>
      </c>
      <c r="E166" s="13">
        <v>-374.95</v>
      </c>
      <c r="F166" s="14">
        <v>-1.5E-3</v>
      </c>
      <c r="G166" s="16"/>
      <c r="H166" s="50"/>
    </row>
    <row r="167" spans="1:8" ht="12.95" customHeight="1" x14ac:dyDescent="0.2">
      <c r="A167" s="10" t="s">
        <v>239</v>
      </c>
      <c r="B167" s="11" t="s">
        <v>943</v>
      </c>
      <c r="C167" s="9" t="s">
        <v>1420</v>
      </c>
      <c r="D167" s="13">
        <v>-8925</v>
      </c>
      <c r="E167" s="13">
        <v>-368.57</v>
      </c>
      <c r="F167" s="14">
        <v>-1.5E-3</v>
      </c>
      <c r="G167" s="16"/>
      <c r="H167" s="50"/>
    </row>
    <row r="168" spans="1:8" ht="12.95" customHeight="1" x14ac:dyDescent="0.2">
      <c r="A168" s="10" t="s">
        <v>920</v>
      </c>
      <c r="B168" s="11" t="s">
        <v>939</v>
      </c>
      <c r="C168" s="9" t="s">
        <v>1420</v>
      </c>
      <c r="D168" s="13">
        <v>-81000</v>
      </c>
      <c r="E168" s="13">
        <v>-316.95</v>
      </c>
      <c r="F168" s="14">
        <v>-1.2999999999999999E-3</v>
      </c>
      <c r="G168" s="16"/>
      <c r="H168" s="50"/>
    </row>
    <row r="169" spans="1:8" ht="12.95" customHeight="1" x14ac:dyDescent="0.2">
      <c r="A169" s="10" t="s">
        <v>954</v>
      </c>
      <c r="B169" s="11" t="s">
        <v>941</v>
      </c>
      <c r="C169" s="9" t="s">
        <v>1420</v>
      </c>
      <c r="D169" s="13">
        <v>-23625</v>
      </c>
      <c r="E169" s="13">
        <v>-331.7</v>
      </c>
      <c r="F169" s="14">
        <v>-1.2999999999999999E-3</v>
      </c>
      <c r="G169" s="16"/>
      <c r="H169" s="50"/>
    </row>
    <row r="170" spans="1:8" ht="12.95" customHeight="1" x14ac:dyDescent="0.2">
      <c r="A170" s="10" t="s">
        <v>1004</v>
      </c>
      <c r="B170" s="11" t="s">
        <v>937</v>
      </c>
      <c r="C170" s="9" t="s">
        <v>1420</v>
      </c>
      <c r="D170" s="13">
        <v>-2350</v>
      </c>
      <c r="E170" s="13">
        <v>-313.73</v>
      </c>
      <c r="F170" s="14">
        <v>-1.1999999999999999E-3</v>
      </c>
      <c r="G170" s="16"/>
      <c r="H170" s="50"/>
    </row>
    <row r="171" spans="1:8" ht="12.95" customHeight="1" x14ac:dyDescent="0.2">
      <c r="A171" s="10" t="s">
        <v>952</v>
      </c>
      <c r="B171" s="11" t="s">
        <v>935</v>
      </c>
      <c r="C171" s="9" t="s">
        <v>1420</v>
      </c>
      <c r="D171" s="13">
        <v>-25350</v>
      </c>
      <c r="E171" s="13">
        <v>-264.81</v>
      </c>
      <c r="F171" s="14">
        <v>-1.1000000000000001E-3</v>
      </c>
      <c r="G171" s="16"/>
      <c r="H171" s="50"/>
    </row>
    <row r="172" spans="1:8" ht="12.95" customHeight="1" x14ac:dyDescent="0.2">
      <c r="A172" s="10" t="s">
        <v>888</v>
      </c>
      <c r="B172" s="11" t="s">
        <v>933</v>
      </c>
      <c r="C172" s="9" t="s">
        <v>1420</v>
      </c>
      <c r="D172" s="13">
        <v>-275275</v>
      </c>
      <c r="E172" s="13">
        <v>-258.18</v>
      </c>
      <c r="F172" s="14">
        <v>-1E-3</v>
      </c>
      <c r="G172" s="16"/>
      <c r="H172" s="50"/>
    </row>
    <row r="173" spans="1:8" ht="12.95" customHeight="1" x14ac:dyDescent="0.2">
      <c r="A173" s="10" t="s">
        <v>950</v>
      </c>
      <c r="B173" s="11" t="s">
        <v>248</v>
      </c>
      <c r="C173" s="9" t="s">
        <v>1420</v>
      </c>
      <c r="D173" s="13">
        <v>-26250</v>
      </c>
      <c r="E173" s="13">
        <v>-239.72</v>
      </c>
      <c r="F173" s="14">
        <v>-1E-3</v>
      </c>
      <c r="G173" s="16"/>
      <c r="H173" s="50"/>
    </row>
    <row r="174" spans="1:8" ht="12.95" customHeight="1" x14ac:dyDescent="0.2">
      <c r="A174" s="10" t="s">
        <v>922</v>
      </c>
      <c r="B174" s="11" t="s">
        <v>927</v>
      </c>
      <c r="C174" s="9" t="s">
        <v>1420</v>
      </c>
      <c r="D174" s="13">
        <v>-78975</v>
      </c>
      <c r="E174" s="13">
        <v>-215.33</v>
      </c>
      <c r="F174" s="14">
        <v>-8.9999999999999998E-4</v>
      </c>
      <c r="G174" s="16"/>
      <c r="H174" s="50"/>
    </row>
    <row r="175" spans="1:8" ht="12.95" customHeight="1" x14ac:dyDescent="0.2">
      <c r="A175" s="10" t="s">
        <v>930</v>
      </c>
      <c r="B175" s="11" t="s">
        <v>929</v>
      </c>
      <c r="C175" s="9" t="s">
        <v>1420</v>
      </c>
      <c r="D175" s="13">
        <v>-57600</v>
      </c>
      <c r="E175" s="13">
        <v>-225.39</v>
      </c>
      <c r="F175" s="14">
        <v>-8.9999999999999998E-4</v>
      </c>
      <c r="G175" s="16"/>
      <c r="H175" s="50"/>
    </row>
    <row r="176" spans="1:8" ht="12.95" customHeight="1" x14ac:dyDescent="0.2">
      <c r="A176" s="10" t="s">
        <v>964</v>
      </c>
      <c r="B176" s="11" t="s">
        <v>925</v>
      </c>
      <c r="C176" s="9" t="s">
        <v>1420</v>
      </c>
      <c r="D176" s="13">
        <v>-18850</v>
      </c>
      <c r="E176" s="13">
        <v>-213.44</v>
      </c>
      <c r="F176" s="14">
        <v>-8.9999999999999998E-4</v>
      </c>
      <c r="G176" s="16"/>
      <c r="H176" s="50"/>
    </row>
    <row r="177" spans="1:8" ht="12.95" customHeight="1" x14ac:dyDescent="0.2">
      <c r="A177" s="10" t="s">
        <v>1000</v>
      </c>
      <c r="B177" s="11" t="s">
        <v>931</v>
      </c>
      <c r="C177" s="9" t="s">
        <v>1420</v>
      </c>
      <c r="D177" s="13">
        <v>-3400</v>
      </c>
      <c r="E177" s="13">
        <v>-229.4</v>
      </c>
      <c r="F177" s="14">
        <v>-8.9999999999999998E-4</v>
      </c>
      <c r="G177" s="16"/>
      <c r="H177" s="50"/>
    </row>
    <row r="178" spans="1:8" ht="12.95" customHeight="1" x14ac:dyDescent="0.2">
      <c r="A178" s="10" t="s">
        <v>958</v>
      </c>
      <c r="B178" s="11" t="s">
        <v>921</v>
      </c>
      <c r="C178" s="9" t="s">
        <v>1420</v>
      </c>
      <c r="D178" s="13">
        <v>-20250</v>
      </c>
      <c r="E178" s="13">
        <v>-192.17</v>
      </c>
      <c r="F178" s="14">
        <v>-8.0000000000000004E-4</v>
      </c>
      <c r="G178" s="16"/>
      <c r="H178" s="50"/>
    </row>
    <row r="179" spans="1:8" ht="12.95" customHeight="1" x14ac:dyDescent="0.2">
      <c r="A179" s="10" t="s">
        <v>1010</v>
      </c>
      <c r="B179" s="11" t="s">
        <v>923</v>
      </c>
      <c r="C179" s="9" t="s">
        <v>1420</v>
      </c>
      <c r="D179" s="13">
        <v>-1450</v>
      </c>
      <c r="E179" s="13">
        <v>-192.46</v>
      </c>
      <c r="F179" s="14">
        <v>-8.0000000000000004E-4</v>
      </c>
      <c r="G179" s="16"/>
      <c r="H179" s="50"/>
    </row>
    <row r="180" spans="1:8" ht="12.95" customHeight="1" x14ac:dyDescent="0.2">
      <c r="A180" s="10" t="s">
        <v>944</v>
      </c>
      <c r="B180" s="11" t="s">
        <v>917</v>
      </c>
      <c r="C180" s="9" t="s">
        <v>1420</v>
      </c>
      <c r="D180" s="13">
        <v>-39150</v>
      </c>
      <c r="E180" s="13">
        <v>-166.29</v>
      </c>
      <c r="F180" s="14">
        <v>-6.9999999999999999E-4</v>
      </c>
      <c r="G180" s="16"/>
      <c r="H180" s="50"/>
    </row>
    <row r="181" spans="1:8" ht="12.95" customHeight="1" x14ac:dyDescent="0.2">
      <c r="A181" s="10" t="s">
        <v>974</v>
      </c>
      <c r="B181" s="11" t="s">
        <v>919</v>
      </c>
      <c r="C181" s="9" t="s">
        <v>1420</v>
      </c>
      <c r="D181" s="13">
        <v>-14175</v>
      </c>
      <c r="E181" s="13">
        <v>-183.37</v>
      </c>
      <c r="F181" s="14">
        <v>-6.9999999999999999E-4</v>
      </c>
      <c r="G181" s="16"/>
      <c r="H181" s="50"/>
    </row>
    <row r="182" spans="1:8" ht="12.95" customHeight="1" x14ac:dyDescent="0.2">
      <c r="A182" s="10" t="s">
        <v>858</v>
      </c>
      <c r="B182" s="11" t="s">
        <v>915</v>
      </c>
      <c r="C182" s="9" t="s">
        <v>1420</v>
      </c>
      <c r="D182" s="13">
        <v>-684200</v>
      </c>
      <c r="E182" s="13">
        <v>-160.51</v>
      </c>
      <c r="F182" s="14">
        <v>-5.9999999999999995E-4</v>
      </c>
      <c r="G182" s="16"/>
      <c r="H182" s="50"/>
    </row>
    <row r="183" spans="1:8" ht="12.95" customHeight="1" x14ac:dyDescent="0.2">
      <c r="A183" s="10" t="s">
        <v>241</v>
      </c>
      <c r="B183" s="11" t="s">
        <v>909</v>
      </c>
      <c r="C183" s="9" t="s">
        <v>1420</v>
      </c>
      <c r="D183" s="13">
        <v>-144000</v>
      </c>
      <c r="E183" s="13">
        <v>-154.94</v>
      </c>
      <c r="F183" s="14">
        <v>-5.9999999999999995E-4</v>
      </c>
      <c r="G183" s="16"/>
      <c r="H183" s="50"/>
    </row>
    <row r="184" spans="1:8" ht="12.95" customHeight="1" x14ac:dyDescent="0.2">
      <c r="A184" s="10" t="s">
        <v>906</v>
      </c>
      <c r="B184" s="11" t="s">
        <v>907</v>
      </c>
      <c r="C184" s="9" t="s">
        <v>1420</v>
      </c>
      <c r="D184" s="13">
        <v>-143000</v>
      </c>
      <c r="E184" s="13">
        <v>-145.46</v>
      </c>
      <c r="F184" s="14">
        <v>-5.9999999999999995E-4</v>
      </c>
      <c r="G184" s="16"/>
      <c r="H184" s="50"/>
    </row>
    <row r="185" spans="1:8" ht="12.95" customHeight="1" x14ac:dyDescent="0.2">
      <c r="A185" s="10" t="s">
        <v>976</v>
      </c>
      <c r="B185" s="11" t="s">
        <v>913</v>
      </c>
      <c r="C185" s="9" t="s">
        <v>1420</v>
      </c>
      <c r="D185" s="13">
        <v>-13200</v>
      </c>
      <c r="E185" s="13">
        <v>-157.37</v>
      </c>
      <c r="F185" s="14">
        <v>-5.9999999999999995E-4</v>
      </c>
      <c r="G185" s="16"/>
      <c r="H185" s="50"/>
    </row>
    <row r="186" spans="1:8" ht="12.95" customHeight="1" x14ac:dyDescent="0.2">
      <c r="A186" s="10" t="s">
        <v>237</v>
      </c>
      <c r="B186" s="11" t="s">
        <v>911</v>
      </c>
      <c r="C186" s="9" t="s">
        <v>1420</v>
      </c>
      <c r="D186" s="13">
        <v>-6750</v>
      </c>
      <c r="E186" s="13">
        <v>-155.6</v>
      </c>
      <c r="F186" s="14">
        <v>-5.9999999999999995E-4</v>
      </c>
      <c r="G186" s="16"/>
      <c r="H186" s="50"/>
    </row>
    <row r="187" spans="1:8" ht="12.95" customHeight="1" x14ac:dyDescent="0.2">
      <c r="A187" s="10" t="s">
        <v>960</v>
      </c>
      <c r="B187" s="11" t="s">
        <v>905</v>
      </c>
      <c r="C187" s="9" t="s">
        <v>1420</v>
      </c>
      <c r="D187" s="13">
        <v>-20000</v>
      </c>
      <c r="E187" s="13">
        <v>-132.47999999999999</v>
      </c>
      <c r="F187" s="14">
        <v>-5.0000000000000001E-4</v>
      </c>
      <c r="G187" s="16"/>
      <c r="H187" s="50"/>
    </row>
    <row r="188" spans="1:8" ht="12.95" customHeight="1" x14ac:dyDescent="0.2">
      <c r="A188" s="10" t="s">
        <v>982</v>
      </c>
      <c r="B188" s="11" t="s">
        <v>242</v>
      </c>
      <c r="C188" s="9" t="s">
        <v>1420</v>
      </c>
      <c r="D188" s="13">
        <v>-11900</v>
      </c>
      <c r="E188" s="13">
        <v>-135.66999999999999</v>
      </c>
      <c r="F188" s="14">
        <v>-5.0000000000000001E-4</v>
      </c>
      <c r="G188" s="16"/>
      <c r="H188" s="50"/>
    </row>
    <row r="189" spans="1:8" ht="12.95" customHeight="1" x14ac:dyDescent="0.2">
      <c r="A189" s="10" t="s">
        <v>243</v>
      </c>
      <c r="B189" s="11" t="s">
        <v>901</v>
      </c>
      <c r="C189" s="9" t="s">
        <v>1420</v>
      </c>
      <c r="D189" s="13">
        <v>-7500</v>
      </c>
      <c r="E189" s="13">
        <v>-89.69</v>
      </c>
      <c r="F189" s="14">
        <v>-4.0000000000000002E-4</v>
      </c>
      <c r="G189" s="16"/>
      <c r="H189" s="50"/>
    </row>
    <row r="190" spans="1:8" ht="12.95" customHeight="1" x14ac:dyDescent="0.2">
      <c r="A190" s="10" t="s">
        <v>992</v>
      </c>
      <c r="B190" s="11" t="s">
        <v>903</v>
      </c>
      <c r="C190" s="9" t="s">
        <v>1420</v>
      </c>
      <c r="D190" s="13">
        <v>-5775</v>
      </c>
      <c r="E190" s="13">
        <v>-103.08</v>
      </c>
      <c r="F190" s="14">
        <v>-4.0000000000000002E-4</v>
      </c>
      <c r="G190" s="16"/>
      <c r="H190" s="50"/>
    </row>
    <row r="191" spans="1:8" ht="12.95" customHeight="1" x14ac:dyDescent="0.2">
      <c r="A191" s="10" t="s">
        <v>916</v>
      </c>
      <c r="B191" s="11" t="s">
        <v>899</v>
      </c>
      <c r="C191" s="9" t="s">
        <v>1420</v>
      </c>
      <c r="D191" s="13">
        <v>-94500</v>
      </c>
      <c r="E191" s="13">
        <v>-84.79</v>
      </c>
      <c r="F191" s="14">
        <v>-2.9999999999999997E-4</v>
      </c>
      <c r="G191" s="16"/>
      <c r="H191" s="50"/>
    </row>
    <row r="192" spans="1:8" ht="12.95" customHeight="1" x14ac:dyDescent="0.2">
      <c r="A192" s="10" t="s">
        <v>956</v>
      </c>
      <c r="B192" s="11" t="s">
        <v>897</v>
      </c>
      <c r="C192" s="9" t="s">
        <v>1420</v>
      </c>
      <c r="D192" s="13">
        <v>-20250</v>
      </c>
      <c r="E192" s="13">
        <v>-80.650000000000006</v>
      </c>
      <c r="F192" s="14">
        <v>-2.9999999999999997E-4</v>
      </c>
      <c r="G192" s="16"/>
      <c r="H192" s="50"/>
    </row>
    <row r="193" spans="1:8" ht="12.95" customHeight="1" x14ac:dyDescent="0.2">
      <c r="A193" s="10" t="s">
        <v>970</v>
      </c>
      <c r="B193" s="11" t="s">
        <v>891</v>
      </c>
      <c r="C193" s="9" t="s">
        <v>1420</v>
      </c>
      <c r="D193" s="13">
        <v>-15675</v>
      </c>
      <c r="E193" s="13">
        <v>-65.53</v>
      </c>
      <c r="F193" s="14">
        <v>-2.9999999999999997E-4</v>
      </c>
      <c r="G193" s="16"/>
      <c r="H193" s="50"/>
    </row>
    <row r="194" spans="1:8" ht="12.95" customHeight="1" x14ac:dyDescent="0.2">
      <c r="A194" s="10" t="s">
        <v>990</v>
      </c>
      <c r="B194" s="11" t="s">
        <v>893</v>
      </c>
      <c r="C194" s="9" t="s">
        <v>1420</v>
      </c>
      <c r="D194" s="13">
        <v>-5800</v>
      </c>
      <c r="E194" s="13">
        <v>-66.06</v>
      </c>
      <c r="F194" s="14">
        <v>-2.9999999999999997E-4</v>
      </c>
      <c r="G194" s="16"/>
      <c r="H194" s="50"/>
    </row>
    <row r="195" spans="1:8" ht="12.95" customHeight="1" x14ac:dyDescent="0.2">
      <c r="A195" s="10" t="s">
        <v>1014</v>
      </c>
      <c r="B195" s="11" t="s">
        <v>895</v>
      </c>
      <c r="C195" s="9" t="s">
        <v>1420</v>
      </c>
      <c r="D195" s="13">
        <v>-1100</v>
      </c>
      <c r="E195" s="13">
        <v>-80.209999999999994</v>
      </c>
      <c r="F195" s="14">
        <v>-2.9999999999999997E-4</v>
      </c>
      <c r="G195" s="16"/>
      <c r="H195" s="50"/>
    </row>
    <row r="196" spans="1:8" ht="12.95" customHeight="1" x14ac:dyDescent="0.2">
      <c r="A196" s="10" t="s">
        <v>934</v>
      </c>
      <c r="B196" s="11" t="s">
        <v>889</v>
      </c>
      <c r="C196" s="9" t="s">
        <v>1420</v>
      </c>
      <c r="D196" s="13">
        <v>-45500</v>
      </c>
      <c r="E196" s="13">
        <v>-46.45</v>
      </c>
      <c r="F196" s="14">
        <v>-2.0000000000000001E-4</v>
      </c>
      <c r="G196" s="16"/>
      <c r="H196" s="50"/>
    </row>
    <row r="197" spans="1:8" ht="12.95" customHeight="1" x14ac:dyDescent="0.2">
      <c r="A197" s="10" t="s">
        <v>962</v>
      </c>
      <c r="B197" s="11" t="s">
        <v>883</v>
      </c>
      <c r="C197" s="9" t="s">
        <v>1420</v>
      </c>
      <c r="D197" s="13">
        <v>-19250</v>
      </c>
      <c r="E197" s="13">
        <v>-40.03</v>
      </c>
      <c r="F197" s="14">
        <v>-2.0000000000000001E-4</v>
      </c>
      <c r="G197" s="16"/>
      <c r="H197" s="50"/>
    </row>
    <row r="198" spans="1:8" ht="12.95" customHeight="1" x14ac:dyDescent="0.2">
      <c r="A198" s="10" t="s">
        <v>966</v>
      </c>
      <c r="B198" s="11" t="s">
        <v>881</v>
      </c>
      <c r="C198" s="9" t="s">
        <v>1420</v>
      </c>
      <c r="D198" s="13">
        <v>-16450</v>
      </c>
      <c r="E198" s="13">
        <v>-39.85</v>
      </c>
      <c r="F198" s="14">
        <v>-2.0000000000000001E-4</v>
      </c>
      <c r="G198" s="16"/>
      <c r="H198" s="50"/>
    </row>
    <row r="199" spans="1:8" ht="12.95" customHeight="1" x14ac:dyDescent="0.2">
      <c r="A199" s="10" t="s">
        <v>998</v>
      </c>
      <c r="B199" s="11" t="s">
        <v>887</v>
      </c>
      <c r="C199" s="9" t="s">
        <v>1420</v>
      </c>
      <c r="D199" s="13">
        <v>-3500</v>
      </c>
      <c r="E199" s="13">
        <v>-44.73</v>
      </c>
      <c r="F199" s="14">
        <v>-2.0000000000000001E-4</v>
      </c>
      <c r="G199" s="16"/>
      <c r="H199" s="50"/>
    </row>
    <row r="200" spans="1:8" ht="12.95" customHeight="1" x14ac:dyDescent="0.2">
      <c r="A200" s="10" t="s">
        <v>1006</v>
      </c>
      <c r="B200" s="11" t="s">
        <v>885</v>
      </c>
      <c r="C200" s="9" t="s">
        <v>1420</v>
      </c>
      <c r="D200" s="13">
        <v>-2250</v>
      </c>
      <c r="E200" s="13">
        <v>-41.56</v>
      </c>
      <c r="F200" s="14">
        <v>-2.0000000000000001E-4</v>
      </c>
      <c r="G200" s="16"/>
      <c r="H200" s="50"/>
    </row>
    <row r="201" spans="1:8" ht="12.95" customHeight="1" x14ac:dyDescent="0.2">
      <c r="A201" s="10" t="s">
        <v>223</v>
      </c>
      <c r="B201" s="11" t="s">
        <v>875</v>
      </c>
      <c r="C201" s="9" t="s">
        <v>1420</v>
      </c>
      <c r="D201" s="13">
        <v>-34875</v>
      </c>
      <c r="E201" s="13">
        <v>-35.46</v>
      </c>
      <c r="F201" s="14">
        <v>-1E-4</v>
      </c>
      <c r="G201" s="16"/>
      <c r="H201" s="50"/>
    </row>
    <row r="202" spans="1:8" ht="12.95" customHeight="1" x14ac:dyDescent="0.2">
      <c r="A202" s="10" t="s">
        <v>219</v>
      </c>
      <c r="B202" s="11" t="s">
        <v>853</v>
      </c>
      <c r="C202" s="9" t="s">
        <v>1420</v>
      </c>
      <c r="D202" s="13">
        <v>-19200</v>
      </c>
      <c r="E202" s="13">
        <v>-18.14</v>
      </c>
      <c r="F202" s="14">
        <v>-1E-4</v>
      </c>
      <c r="G202" s="16"/>
      <c r="H202" s="50"/>
    </row>
    <row r="203" spans="1:8" ht="12.95" customHeight="1" x14ac:dyDescent="0.2">
      <c r="A203" s="10" t="s">
        <v>972</v>
      </c>
      <c r="B203" s="11" t="s">
        <v>867</v>
      </c>
      <c r="C203" s="9" t="s">
        <v>1420</v>
      </c>
      <c r="D203" s="13">
        <v>-14400</v>
      </c>
      <c r="E203" s="13">
        <v>-30.48</v>
      </c>
      <c r="F203" s="14">
        <v>-1E-4</v>
      </c>
      <c r="G203" s="16"/>
      <c r="H203" s="50"/>
    </row>
    <row r="204" spans="1:8" ht="12.95" customHeight="1" x14ac:dyDescent="0.2">
      <c r="A204" s="10" t="s">
        <v>978</v>
      </c>
      <c r="B204" s="11" t="s">
        <v>879</v>
      </c>
      <c r="C204" s="9" t="s">
        <v>1420</v>
      </c>
      <c r="D204" s="13">
        <v>-12900</v>
      </c>
      <c r="E204" s="13">
        <v>-36.65</v>
      </c>
      <c r="F204" s="14">
        <v>-1E-4</v>
      </c>
      <c r="G204" s="16"/>
      <c r="H204" s="50"/>
    </row>
    <row r="205" spans="1:8" ht="12.95" customHeight="1" x14ac:dyDescent="0.2">
      <c r="A205" s="10" t="s">
        <v>984</v>
      </c>
      <c r="B205" s="11" t="s">
        <v>871</v>
      </c>
      <c r="C205" s="9" t="s">
        <v>1420</v>
      </c>
      <c r="D205" s="13">
        <v>-9300</v>
      </c>
      <c r="E205" s="13">
        <v>-34.31</v>
      </c>
      <c r="F205" s="14">
        <v>-1E-4</v>
      </c>
      <c r="G205" s="16"/>
      <c r="H205" s="50"/>
    </row>
    <row r="206" spans="1:8" ht="12.95" customHeight="1" x14ac:dyDescent="0.2">
      <c r="A206" s="10" t="s">
        <v>986</v>
      </c>
      <c r="B206" s="11" t="s">
        <v>869</v>
      </c>
      <c r="C206" s="9" t="s">
        <v>1420</v>
      </c>
      <c r="D206" s="13">
        <v>-7500</v>
      </c>
      <c r="E206" s="13">
        <v>-33.57</v>
      </c>
      <c r="F206" s="14">
        <v>-1E-4</v>
      </c>
      <c r="G206" s="16"/>
      <c r="H206" s="50"/>
    </row>
    <row r="207" spans="1:8" ht="12.95" customHeight="1" x14ac:dyDescent="0.2">
      <c r="A207" s="10" t="s">
        <v>233</v>
      </c>
      <c r="B207" s="11" t="s">
        <v>855</v>
      </c>
      <c r="C207" s="9" t="s">
        <v>1420</v>
      </c>
      <c r="D207" s="13">
        <v>-7275</v>
      </c>
      <c r="E207" s="13">
        <v>-18.54</v>
      </c>
      <c r="F207" s="14">
        <v>-1E-4</v>
      </c>
      <c r="G207" s="16"/>
      <c r="H207" s="50"/>
    </row>
    <row r="208" spans="1:8" ht="12.95" customHeight="1" x14ac:dyDescent="0.2">
      <c r="A208" s="10" t="s">
        <v>988</v>
      </c>
      <c r="B208" s="11" t="s">
        <v>865</v>
      </c>
      <c r="C208" s="9" t="s">
        <v>1420</v>
      </c>
      <c r="D208" s="13">
        <v>-7200</v>
      </c>
      <c r="E208" s="13">
        <v>-28.14</v>
      </c>
      <c r="F208" s="14">
        <v>-1E-4</v>
      </c>
      <c r="G208" s="16"/>
      <c r="H208" s="50"/>
    </row>
    <row r="209" spans="1:8" ht="12.95" customHeight="1" x14ac:dyDescent="0.2">
      <c r="A209" s="10" t="s">
        <v>221</v>
      </c>
      <c r="B209" s="11" t="s">
        <v>861</v>
      </c>
      <c r="C209" s="9" t="s">
        <v>1420</v>
      </c>
      <c r="D209" s="13">
        <v>-6075</v>
      </c>
      <c r="E209" s="13">
        <v>-24.39</v>
      </c>
      <c r="F209" s="14">
        <v>-1E-4</v>
      </c>
      <c r="G209" s="16"/>
      <c r="H209" s="50"/>
    </row>
    <row r="210" spans="1:8" ht="12.95" customHeight="1" x14ac:dyDescent="0.2">
      <c r="A210" s="10" t="s">
        <v>245</v>
      </c>
      <c r="B210" s="11" t="s">
        <v>849</v>
      </c>
      <c r="C210" s="9" t="s">
        <v>1420</v>
      </c>
      <c r="D210" s="13">
        <v>-5700</v>
      </c>
      <c r="E210" s="13">
        <v>-16.75</v>
      </c>
      <c r="F210" s="14">
        <v>-1E-4</v>
      </c>
      <c r="G210" s="16"/>
      <c r="H210" s="50"/>
    </row>
    <row r="211" spans="1:8" ht="12.95" customHeight="1" x14ac:dyDescent="0.2">
      <c r="A211" s="10" t="s">
        <v>994</v>
      </c>
      <c r="B211" s="11" t="s">
        <v>845</v>
      </c>
      <c r="C211" s="9" t="s">
        <v>1420</v>
      </c>
      <c r="D211" s="13">
        <v>-5175</v>
      </c>
      <c r="E211" s="13">
        <v>-15.09</v>
      </c>
      <c r="F211" s="14">
        <v>-1E-4</v>
      </c>
      <c r="G211" s="16"/>
      <c r="H211" s="50"/>
    </row>
    <row r="212" spans="1:8" ht="12.95" customHeight="1" x14ac:dyDescent="0.2">
      <c r="A212" s="10" t="s">
        <v>996</v>
      </c>
      <c r="B212" s="11" t="s">
        <v>873</v>
      </c>
      <c r="C212" s="9" t="s">
        <v>1420</v>
      </c>
      <c r="D212" s="13">
        <v>-3750</v>
      </c>
      <c r="E212" s="13">
        <v>-34.46</v>
      </c>
      <c r="F212" s="14">
        <v>-1E-4</v>
      </c>
      <c r="G212" s="16"/>
      <c r="H212" s="50"/>
    </row>
    <row r="213" spans="1:8" ht="12.95" customHeight="1" x14ac:dyDescent="0.2">
      <c r="A213" s="10" t="s">
        <v>225</v>
      </c>
      <c r="B213" s="11" t="s">
        <v>877</v>
      </c>
      <c r="C213" s="9" t="s">
        <v>1420</v>
      </c>
      <c r="D213" s="13">
        <v>-3750</v>
      </c>
      <c r="E213" s="13">
        <v>-35.799999999999997</v>
      </c>
      <c r="F213" s="14">
        <v>-1E-4</v>
      </c>
      <c r="G213" s="16"/>
      <c r="H213" s="50"/>
    </row>
    <row r="214" spans="1:8" ht="12.95" customHeight="1" x14ac:dyDescent="0.2">
      <c r="A214" s="10" t="s">
        <v>1002</v>
      </c>
      <c r="B214" s="11" t="s">
        <v>843</v>
      </c>
      <c r="C214" s="9" t="s">
        <v>1420</v>
      </c>
      <c r="D214" s="13">
        <v>-2550</v>
      </c>
      <c r="E214" s="13">
        <v>-13.72</v>
      </c>
      <c r="F214" s="14">
        <v>-1E-4</v>
      </c>
      <c r="G214" s="16"/>
      <c r="H214" s="50"/>
    </row>
    <row r="215" spans="1:8" ht="12.95" customHeight="1" x14ac:dyDescent="0.2">
      <c r="A215" s="10" t="s">
        <v>229</v>
      </c>
      <c r="B215" s="11" t="s">
        <v>859</v>
      </c>
      <c r="C215" s="9" t="s">
        <v>1420</v>
      </c>
      <c r="D215" s="13">
        <v>-1700</v>
      </c>
      <c r="E215" s="13">
        <v>-23.38</v>
      </c>
      <c r="F215" s="14">
        <v>-1E-4</v>
      </c>
      <c r="G215" s="16"/>
      <c r="H215" s="50"/>
    </row>
    <row r="216" spans="1:8" ht="12.95" customHeight="1" x14ac:dyDescent="0.2">
      <c r="A216" s="10" t="s">
        <v>216</v>
      </c>
      <c r="B216" s="11" t="s">
        <v>863</v>
      </c>
      <c r="C216" s="9" t="s">
        <v>1420</v>
      </c>
      <c r="D216" s="13">
        <v>-1500</v>
      </c>
      <c r="E216" s="13">
        <v>-27.2</v>
      </c>
      <c r="F216" s="14">
        <v>-1E-4</v>
      </c>
      <c r="G216" s="16"/>
      <c r="H216" s="50"/>
    </row>
    <row r="217" spans="1:8" ht="12.95" customHeight="1" x14ac:dyDescent="0.2">
      <c r="A217" s="10" t="s">
        <v>231</v>
      </c>
      <c r="B217" s="11" t="s">
        <v>857</v>
      </c>
      <c r="C217" s="9" t="s">
        <v>1420</v>
      </c>
      <c r="D217" s="13">
        <v>-1300</v>
      </c>
      <c r="E217" s="13">
        <v>-23.18</v>
      </c>
      <c r="F217" s="14">
        <v>-1E-4</v>
      </c>
      <c r="G217" s="16"/>
      <c r="H217" s="50"/>
    </row>
    <row r="218" spans="1:8" ht="12.95" customHeight="1" x14ac:dyDescent="0.2">
      <c r="A218" s="10" t="s">
        <v>1018</v>
      </c>
      <c r="B218" s="11" t="s">
        <v>851</v>
      </c>
      <c r="C218" s="9" t="s">
        <v>1420</v>
      </c>
      <c r="D218" s="13">
        <v>-750</v>
      </c>
      <c r="E218" s="13">
        <v>-17.34</v>
      </c>
      <c r="F218" s="14">
        <v>-1E-4</v>
      </c>
      <c r="G218" s="16"/>
      <c r="H218" s="50"/>
    </row>
    <row r="219" spans="1:8" ht="12.95" customHeight="1" x14ac:dyDescent="0.2">
      <c r="A219" s="10" t="s">
        <v>519</v>
      </c>
      <c r="B219" s="11" t="s">
        <v>847</v>
      </c>
      <c r="C219" s="9" t="s">
        <v>1420</v>
      </c>
      <c r="D219" s="13">
        <v>-500</v>
      </c>
      <c r="E219" s="13">
        <v>-15.87</v>
      </c>
      <c r="F219" s="14">
        <v>-1E-4</v>
      </c>
      <c r="G219" s="16"/>
      <c r="H219" s="50"/>
    </row>
    <row r="220" spans="1:8" ht="12.95" customHeight="1" x14ac:dyDescent="0.2">
      <c r="A220" s="10" t="s">
        <v>1008</v>
      </c>
      <c r="B220" s="11" t="s">
        <v>839</v>
      </c>
      <c r="C220" s="9" t="s">
        <v>1420</v>
      </c>
      <c r="D220" s="13">
        <v>-2000</v>
      </c>
      <c r="E220" s="13">
        <v>-10.83</v>
      </c>
      <c r="F220" s="14" t="s">
        <v>1422</v>
      </c>
      <c r="G220" s="16"/>
      <c r="H220" s="50"/>
    </row>
    <row r="221" spans="1:8" ht="12.95" customHeight="1" x14ac:dyDescent="0.2">
      <c r="A221" s="10" t="s">
        <v>1012</v>
      </c>
      <c r="B221" s="11" t="s">
        <v>831</v>
      </c>
      <c r="C221" s="9" t="s">
        <v>1420</v>
      </c>
      <c r="D221" s="13">
        <v>-1250</v>
      </c>
      <c r="E221" s="13">
        <v>-5.56</v>
      </c>
      <c r="F221" s="14" t="s">
        <v>1422</v>
      </c>
      <c r="G221" s="16"/>
      <c r="H221" s="50"/>
    </row>
    <row r="222" spans="1:8" ht="12.95" customHeight="1" x14ac:dyDescent="0.2">
      <c r="A222" s="10" t="s">
        <v>1016</v>
      </c>
      <c r="B222" s="11" t="s">
        <v>841</v>
      </c>
      <c r="C222" s="9" t="s">
        <v>1420</v>
      </c>
      <c r="D222" s="13">
        <v>-850</v>
      </c>
      <c r="E222" s="13">
        <v>-12.01</v>
      </c>
      <c r="F222" s="14" t="s">
        <v>1422</v>
      </c>
      <c r="G222" s="16"/>
      <c r="H222" s="50"/>
    </row>
    <row r="223" spans="1:8" ht="12.95" customHeight="1" x14ac:dyDescent="0.2">
      <c r="A223" s="10" t="s">
        <v>1020</v>
      </c>
      <c r="B223" s="11" t="s">
        <v>837</v>
      </c>
      <c r="C223" s="9" t="s">
        <v>1420</v>
      </c>
      <c r="D223" s="13">
        <v>-625</v>
      </c>
      <c r="E223" s="13">
        <v>-9.7100000000000009</v>
      </c>
      <c r="F223" s="14" t="s">
        <v>1422</v>
      </c>
      <c r="G223" s="16"/>
      <c r="H223" s="50"/>
    </row>
    <row r="224" spans="1:8" ht="12.95" customHeight="1" x14ac:dyDescent="0.2">
      <c r="A224" s="10" t="s">
        <v>249</v>
      </c>
      <c r="B224" s="11" t="s">
        <v>835</v>
      </c>
      <c r="C224" s="9" t="s">
        <v>1420</v>
      </c>
      <c r="D224" s="13">
        <v>-375</v>
      </c>
      <c r="E224" s="13">
        <v>-6.97</v>
      </c>
      <c r="F224" s="14" t="s">
        <v>1422</v>
      </c>
      <c r="G224" s="16"/>
      <c r="H224" s="50"/>
    </row>
    <row r="225" spans="1:8" ht="12.95" customHeight="1" x14ac:dyDescent="0.2">
      <c r="A225" s="10" t="s">
        <v>1022</v>
      </c>
      <c r="B225" s="11" t="s">
        <v>833</v>
      </c>
      <c r="C225" s="9" t="s">
        <v>1420</v>
      </c>
      <c r="D225" s="13">
        <v>-350</v>
      </c>
      <c r="E225" s="13">
        <v>-6.26</v>
      </c>
      <c r="F225" s="14" t="s">
        <v>1422</v>
      </c>
      <c r="G225" s="16"/>
      <c r="H225" s="50"/>
    </row>
    <row r="226" spans="1:8" ht="12.95" customHeight="1" x14ac:dyDescent="0.2">
      <c r="A226" s="50"/>
      <c r="B226" s="17" t="s">
        <v>126</v>
      </c>
      <c r="C226" s="18"/>
      <c r="D226" s="18"/>
      <c r="E226" s="19">
        <v>-169881.34</v>
      </c>
      <c r="F226" s="20">
        <v>-0.67669999999999997</v>
      </c>
      <c r="G226" s="22"/>
      <c r="H226" s="50"/>
    </row>
    <row r="227" spans="1:8" ht="12.95" customHeight="1" x14ac:dyDescent="0.2">
      <c r="A227" s="50"/>
      <c r="B227" s="26" t="s">
        <v>200</v>
      </c>
      <c r="C227" s="27"/>
      <c r="D227" s="27"/>
      <c r="E227" s="44">
        <v>-169881.34</v>
      </c>
      <c r="F227" s="45">
        <v>-0.67669999999999997</v>
      </c>
      <c r="G227" s="31"/>
      <c r="H227" s="50"/>
    </row>
    <row r="229" spans="1:8" x14ac:dyDescent="0.2">
      <c r="B229" s="51" t="s">
        <v>1447</v>
      </c>
    </row>
    <row r="230" spans="1:8" x14ac:dyDescent="0.2">
      <c r="B230" s="51" t="s">
        <v>1448</v>
      </c>
    </row>
    <row r="231" spans="1:8" x14ac:dyDescent="0.2">
      <c r="B231" s="51" t="s">
        <v>1449</v>
      </c>
    </row>
    <row r="232" spans="1:8" x14ac:dyDescent="0.2">
      <c r="B232" s="51" t="s">
        <v>1450</v>
      </c>
    </row>
    <row r="234" spans="1:8" x14ac:dyDescent="0.2">
      <c r="B234" s="106" t="s">
        <v>1454</v>
      </c>
      <c r="C234" s="230"/>
      <c r="D234" s="230"/>
      <c r="E234" s="230"/>
      <c r="F234" s="230"/>
      <c r="G234" s="231"/>
      <c r="H234" s="232"/>
    </row>
    <row r="235" spans="1:8" x14ac:dyDescent="0.2">
      <c r="B235" s="112" t="s">
        <v>1455</v>
      </c>
      <c r="C235" s="113"/>
      <c r="D235" s="82"/>
      <c r="E235" s="82"/>
      <c r="F235" s="113"/>
      <c r="G235" s="83"/>
      <c r="H235" s="114"/>
    </row>
    <row r="236" spans="1:8" ht="36" x14ac:dyDescent="0.2">
      <c r="B236" s="154" t="s">
        <v>1456</v>
      </c>
      <c r="C236" s="154" t="s">
        <v>1457</v>
      </c>
      <c r="D236" s="155" t="s">
        <v>1458</v>
      </c>
      <c r="E236" s="155" t="s">
        <v>1458</v>
      </c>
      <c r="F236" s="155" t="s">
        <v>1459</v>
      </c>
      <c r="G236" s="83"/>
      <c r="H236" s="114"/>
    </row>
    <row r="237" spans="1:8" x14ac:dyDescent="0.2">
      <c r="B237" s="154"/>
      <c r="C237" s="154"/>
      <c r="D237" s="155" t="s">
        <v>1460</v>
      </c>
      <c r="E237" s="155" t="s">
        <v>1461</v>
      </c>
      <c r="F237" s="155" t="s">
        <v>1460</v>
      </c>
      <c r="G237" s="83"/>
      <c r="H237" s="114"/>
    </row>
    <row r="238" spans="1:8" x14ac:dyDescent="0.2">
      <c r="B238" s="154" t="s">
        <v>199</v>
      </c>
      <c r="C238" s="154" t="s">
        <v>199</v>
      </c>
      <c r="D238" s="154" t="s">
        <v>199</v>
      </c>
      <c r="E238" s="154" t="s">
        <v>199</v>
      </c>
      <c r="F238" s="154" t="s">
        <v>199</v>
      </c>
      <c r="G238" s="83"/>
      <c r="H238" s="114"/>
    </row>
    <row r="239" spans="1:8" x14ac:dyDescent="0.2">
      <c r="B239" s="118"/>
      <c r="C239" s="113"/>
      <c r="D239" s="113"/>
      <c r="E239" s="113"/>
      <c r="F239" s="113"/>
      <c r="G239" s="83"/>
      <c r="H239" s="114"/>
    </row>
    <row r="240" spans="1:8" x14ac:dyDescent="0.2">
      <c r="B240" s="118" t="s">
        <v>1462</v>
      </c>
      <c r="C240" s="113"/>
      <c r="D240" s="113"/>
      <c r="E240" s="113"/>
      <c r="F240" s="113"/>
      <c r="G240" s="83"/>
      <c r="H240" s="114"/>
    </row>
    <row r="241" spans="2:9" x14ac:dyDescent="0.2">
      <c r="B241" s="112"/>
      <c r="C241" s="113"/>
      <c r="D241" s="113"/>
      <c r="E241" s="113"/>
      <c r="F241" s="113"/>
      <c r="G241" s="83"/>
      <c r="H241" s="114"/>
    </row>
    <row r="242" spans="2:9" x14ac:dyDescent="0.2">
      <c r="B242" s="118" t="s">
        <v>1463</v>
      </c>
      <c r="C242" s="113"/>
      <c r="D242" s="97"/>
      <c r="E242" s="113"/>
      <c r="F242" s="113"/>
      <c r="G242" s="83"/>
      <c r="H242" s="114"/>
    </row>
    <row r="243" spans="2:9" x14ac:dyDescent="0.2">
      <c r="B243" s="238" t="s">
        <v>1464</v>
      </c>
      <c r="C243" s="157">
        <v>46142</v>
      </c>
      <c r="D243" s="157">
        <v>46171</v>
      </c>
      <c r="E243" s="113"/>
      <c r="F243" s="98"/>
      <c r="G243" s="83"/>
      <c r="H243" s="114"/>
    </row>
    <row r="244" spans="2:9" x14ac:dyDescent="0.2">
      <c r="B244" s="238" t="s">
        <v>1579</v>
      </c>
      <c r="C244" s="239">
        <v>11.8621</v>
      </c>
      <c r="D244" s="239">
        <v>11.880800000000001</v>
      </c>
      <c r="E244" s="113"/>
      <c r="F244" s="98"/>
      <c r="G244" s="83"/>
      <c r="H244" s="114"/>
    </row>
    <row r="245" spans="2:9" x14ac:dyDescent="0.2">
      <c r="B245" s="238" t="s">
        <v>1580</v>
      </c>
      <c r="C245" s="239">
        <v>11.758900000000001</v>
      </c>
      <c r="D245" s="239">
        <v>11.7738</v>
      </c>
      <c r="E245" s="113"/>
      <c r="F245" s="98"/>
      <c r="G245" s="83"/>
      <c r="H245" s="114"/>
    </row>
    <row r="246" spans="2:9" x14ac:dyDescent="0.2">
      <c r="B246" s="112"/>
      <c r="C246" s="113"/>
      <c r="D246" s="113"/>
      <c r="E246" s="113"/>
      <c r="F246" s="98"/>
      <c r="G246" s="83"/>
      <c r="H246" s="114"/>
    </row>
    <row r="247" spans="2:9" x14ac:dyDescent="0.2">
      <c r="B247" s="118" t="s">
        <v>1735</v>
      </c>
      <c r="C247" s="120"/>
      <c r="D247" s="120"/>
      <c r="E247" s="120"/>
      <c r="F247" s="98"/>
      <c r="G247" s="83"/>
      <c r="H247" s="114"/>
    </row>
    <row r="248" spans="2:9" x14ac:dyDescent="0.2">
      <c r="B248" s="118"/>
      <c r="C248" s="120"/>
      <c r="D248" s="120"/>
      <c r="E248" s="120"/>
      <c r="F248" s="113"/>
      <c r="G248" s="83"/>
      <c r="H248" s="114"/>
    </row>
    <row r="249" spans="2:9" x14ac:dyDescent="0.2">
      <c r="B249" s="118" t="s">
        <v>1560</v>
      </c>
      <c r="C249" s="120"/>
      <c r="D249" s="120"/>
      <c r="E249" s="120"/>
      <c r="F249" s="113"/>
      <c r="G249" s="83"/>
      <c r="H249" s="114"/>
    </row>
    <row r="250" spans="2:9" x14ac:dyDescent="0.2">
      <c r="B250" s="118"/>
      <c r="C250" s="120"/>
      <c r="D250" s="120"/>
      <c r="E250" s="120"/>
      <c r="F250" s="113"/>
      <c r="G250" s="115"/>
      <c r="H250" s="121"/>
    </row>
    <row r="251" spans="2:9" x14ac:dyDescent="0.2">
      <c r="B251" s="118" t="s">
        <v>1607</v>
      </c>
      <c r="C251" s="120"/>
      <c r="D251" s="126"/>
      <c r="E251" s="123"/>
      <c r="F251" s="124"/>
      <c r="G251" s="83"/>
      <c r="H251" s="121"/>
    </row>
    <row r="252" spans="2:9" x14ac:dyDescent="0.2">
      <c r="B252" s="125" t="s">
        <v>1470</v>
      </c>
      <c r="C252" s="120"/>
      <c r="D252" s="120"/>
      <c r="E252" s="126"/>
      <c r="F252" s="113"/>
      <c r="G252" s="83"/>
      <c r="H252" s="121"/>
      <c r="I252" s="217"/>
    </row>
    <row r="253" spans="2:9" x14ac:dyDescent="0.2">
      <c r="B253" s="118"/>
      <c r="C253" s="120"/>
      <c r="D253" s="120"/>
      <c r="E253" s="120"/>
      <c r="F253" s="120"/>
      <c r="G253" s="120"/>
      <c r="H253" s="121"/>
    </row>
    <row r="254" spans="2:9" x14ac:dyDescent="0.2">
      <c r="B254" s="118" t="s">
        <v>1581</v>
      </c>
      <c r="C254" s="120"/>
      <c r="D254" s="120"/>
      <c r="E254" s="120"/>
      <c r="F254" s="120"/>
      <c r="G254" s="120"/>
      <c r="H254" s="121"/>
    </row>
    <row r="255" spans="2:9" x14ac:dyDescent="0.2">
      <c r="B255" s="118"/>
      <c r="C255" s="120"/>
      <c r="D255" s="120"/>
      <c r="E255" s="120"/>
      <c r="F255" s="120"/>
      <c r="G255" s="120"/>
      <c r="H255" s="121"/>
    </row>
    <row r="256" spans="2:9" x14ac:dyDescent="0.2">
      <c r="B256" s="118" t="s">
        <v>1582</v>
      </c>
      <c r="C256" s="120"/>
      <c r="D256" s="126"/>
      <c r="E256" s="126"/>
      <c r="F256" s="120"/>
      <c r="G256" s="120"/>
      <c r="H256" s="121"/>
    </row>
    <row r="257" spans="2:8" x14ac:dyDescent="0.2">
      <c r="B257" s="118"/>
      <c r="C257" s="120"/>
      <c r="D257" s="120"/>
      <c r="E257" s="120"/>
      <c r="F257" s="120"/>
      <c r="G257" s="120"/>
      <c r="H257" s="121"/>
    </row>
    <row r="258" spans="2:8" x14ac:dyDescent="0.2">
      <c r="B258" s="118" t="s">
        <v>1747</v>
      </c>
      <c r="C258" s="120"/>
      <c r="D258" s="120"/>
      <c r="E258" s="229"/>
      <c r="F258" s="113"/>
      <c r="G258" s="83"/>
      <c r="H258" s="121"/>
    </row>
    <row r="259" spans="2:8" x14ac:dyDescent="0.2">
      <c r="B259" s="118"/>
      <c r="C259" s="126"/>
      <c r="D259" s="120"/>
      <c r="E259" s="133"/>
      <c r="F259" s="83"/>
      <c r="G259" s="83"/>
      <c r="H259" s="114"/>
    </row>
    <row r="260" spans="2:8" x14ac:dyDescent="0.2">
      <c r="B260" s="135" t="s">
        <v>1755</v>
      </c>
      <c r="C260" s="120"/>
      <c r="D260" s="120"/>
      <c r="E260" s="120"/>
      <c r="F260" s="113"/>
      <c r="G260" s="83"/>
      <c r="H260" s="114"/>
    </row>
    <row r="261" spans="2:8" x14ac:dyDescent="0.2">
      <c r="B261" s="135"/>
      <c r="C261" s="120"/>
      <c r="D261" s="120"/>
      <c r="E261" s="83"/>
      <c r="F261" s="83"/>
      <c r="G261" s="83"/>
      <c r="H261" s="114"/>
    </row>
    <row r="262" spans="2:8" x14ac:dyDescent="0.2">
      <c r="B262" s="135" t="s">
        <v>1473</v>
      </c>
      <c r="C262" s="120"/>
      <c r="D262" s="120"/>
      <c r="E262" s="83"/>
      <c r="F262" s="83"/>
      <c r="G262" s="83"/>
      <c r="H262" s="114"/>
    </row>
    <row r="263" spans="2:8" x14ac:dyDescent="0.2">
      <c r="B263" s="118"/>
      <c r="C263" s="120"/>
      <c r="D263" s="120"/>
      <c r="E263" s="120"/>
      <c r="F263" s="83"/>
      <c r="G263" s="83"/>
      <c r="H263" s="114"/>
    </row>
    <row r="264" spans="2:8" x14ac:dyDescent="0.2">
      <c r="B264" s="118" t="s">
        <v>1474</v>
      </c>
      <c r="C264" s="120"/>
      <c r="D264" s="120"/>
      <c r="E264" s="120"/>
      <c r="F264" s="113"/>
      <c r="G264" s="83"/>
      <c r="H264" s="114"/>
    </row>
    <row r="265" spans="2:8" x14ac:dyDescent="0.2">
      <c r="B265" s="125"/>
      <c r="C265" s="99"/>
      <c r="D265" s="99"/>
      <c r="E265" s="99"/>
      <c r="F265" s="136"/>
      <c r="G265" s="83"/>
      <c r="H265" s="114"/>
    </row>
    <row r="266" spans="2:8" x14ac:dyDescent="0.2">
      <c r="B266" s="125" t="s">
        <v>1583</v>
      </c>
      <c r="C266" s="99"/>
      <c r="D266" s="99"/>
      <c r="E266" s="99"/>
      <c r="F266" s="136"/>
      <c r="G266" s="83"/>
      <c r="H266" s="114"/>
    </row>
    <row r="267" spans="2:8" x14ac:dyDescent="0.2">
      <c r="B267" s="125"/>
      <c r="C267" s="99"/>
      <c r="D267" s="99"/>
      <c r="E267" s="99"/>
      <c r="F267" s="136"/>
      <c r="G267" s="83"/>
      <c r="H267" s="114"/>
    </row>
    <row r="268" spans="2:8" x14ac:dyDescent="0.2">
      <c r="B268" s="118" t="s">
        <v>1476</v>
      </c>
      <c r="C268" s="99"/>
      <c r="D268" s="99"/>
      <c r="E268" s="99"/>
      <c r="F268" s="113"/>
      <c r="G268" s="83"/>
      <c r="H268" s="114"/>
    </row>
    <row r="269" spans="2:8" x14ac:dyDescent="0.2">
      <c r="B269" s="125"/>
      <c r="C269" s="99"/>
      <c r="D269" s="99"/>
      <c r="E269" s="99"/>
      <c r="F269" s="136"/>
      <c r="G269" s="136"/>
      <c r="H269" s="114"/>
    </row>
    <row r="270" spans="2:8" ht="36" x14ac:dyDescent="0.2">
      <c r="B270" s="240" t="s">
        <v>2</v>
      </c>
      <c r="C270" s="241" t="s">
        <v>1480</v>
      </c>
      <c r="D270" s="241" t="s">
        <v>1481</v>
      </c>
      <c r="E270" s="242" t="s">
        <v>5</v>
      </c>
      <c r="F270" s="243" t="s">
        <v>1417</v>
      </c>
      <c r="G270" s="242" t="s">
        <v>1418</v>
      </c>
      <c r="H270" s="241" t="s">
        <v>1482</v>
      </c>
    </row>
    <row r="271" spans="2:8" ht="15" customHeight="1" x14ac:dyDescent="0.2">
      <c r="B271" s="228" t="s">
        <v>30</v>
      </c>
      <c r="C271" s="244">
        <v>1267.4839278698589</v>
      </c>
      <c r="D271" s="244">
        <v>1270</v>
      </c>
      <c r="E271" s="219">
        <v>-1140300</v>
      </c>
      <c r="F271" s="219">
        <v>-14481.81</v>
      </c>
      <c r="G271" s="349">
        <v>-5.7700000000000001E-2</v>
      </c>
      <c r="H271" s="376">
        <v>36319.314530700001</v>
      </c>
    </row>
    <row r="272" spans="2:8" x14ac:dyDescent="0.2">
      <c r="B272" s="228" t="s">
        <v>129</v>
      </c>
      <c r="C272" s="244">
        <v>1370.6189555292726</v>
      </c>
      <c r="D272" s="244">
        <v>1329.9</v>
      </c>
      <c r="E272" s="219">
        <v>-845500</v>
      </c>
      <c r="F272" s="219">
        <v>-11244.3</v>
      </c>
      <c r="G272" s="349">
        <v>-4.48E-2</v>
      </c>
      <c r="H272" s="377"/>
    </row>
    <row r="273" spans="2:8" x14ac:dyDescent="0.2">
      <c r="B273" s="228" t="s">
        <v>57</v>
      </c>
      <c r="C273" s="244">
        <v>1898.960865805921</v>
      </c>
      <c r="D273" s="244">
        <v>1845</v>
      </c>
      <c r="E273" s="219">
        <v>-608000</v>
      </c>
      <c r="F273" s="219">
        <v>-11217.6</v>
      </c>
      <c r="G273" s="349">
        <v>-4.4699999999999997E-2</v>
      </c>
      <c r="H273" s="377"/>
    </row>
    <row r="274" spans="2:8" x14ac:dyDescent="0.2">
      <c r="B274" s="228" t="s">
        <v>14</v>
      </c>
      <c r="C274" s="244">
        <v>757.61952157921257</v>
      </c>
      <c r="D274" s="244">
        <v>741</v>
      </c>
      <c r="E274" s="219">
        <v>-1389300</v>
      </c>
      <c r="F274" s="219">
        <v>-10294.709999999999</v>
      </c>
      <c r="G274" s="349">
        <v>-4.1000000000000002E-2</v>
      </c>
      <c r="H274" s="377"/>
    </row>
    <row r="275" spans="2:8" x14ac:dyDescent="0.2">
      <c r="B275" s="228" t="s">
        <v>37</v>
      </c>
      <c r="C275" s="244">
        <v>386.32994536891681</v>
      </c>
      <c r="D275" s="244">
        <v>388.25</v>
      </c>
      <c r="E275" s="219">
        <v>-2548000</v>
      </c>
      <c r="F275" s="219">
        <v>-9892.61</v>
      </c>
      <c r="G275" s="349">
        <v>-3.9399999999999998E-2</v>
      </c>
      <c r="H275" s="377"/>
    </row>
    <row r="276" spans="2:8" x14ac:dyDescent="0.2">
      <c r="B276" s="228" t="s">
        <v>702</v>
      </c>
      <c r="C276" s="244">
        <v>406.73621726933538</v>
      </c>
      <c r="D276" s="288">
        <v>420.35</v>
      </c>
      <c r="E276" s="219">
        <v>-1976625</v>
      </c>
      <c r="F276" s="219">
        <v>-8308.74</v>
      </c>
      <c r="G276" s="349">
        <v>-3.3099999999999997E-2</v>
      </c>
      <c r="H276" s="377"/>
    </row>
    <row r="277" spans="2:8" x14ac:dyDescent="0.2">
      <c r="B277" s="228" t="s">
        <v>51</v>
      </c>
      <c r="C277" s="244">
        <v>1309.8348527321211</v>
      </c>
      <c r="D277" s="244">
        <v>1300.2</v>
      </c>
      <c r="E277" s="219">
        <v>-515625</v>
      </c>
      <c r="F277" s="219">
        <v>-6704.16</v>
      </c>
      <c r="G277" s="349">
        <v>-2.6700000000000002E-2</v>
      </c>
      <c r="H277" s="377"/>
    </row>
    <row r="278" spans="2:8" x14ac:dyDescent="0.2">
      <c r="B278" s="228" t="s">
        <v>51</v>
      </c>
      <c r="C278" s="244">
        <v>1263.3393166437413</v>
      </c>
      <c r="D278" s="244">
        <v>1308.2</v>
      </c>
      <c r="E278" s="219">
        <v>-454375</v>
      </c>
      <c r="F278" s="219">
        <v>-5944.13</v>
      </c>
      <c r="G278" s="349">
        <v>-2.3699999999999999E-2</v>
      </c>
      <c r="H278" s="377"/>
    </row>
    <row r="279" spans="2:8" x14ac:dyDescent="0.2">
      <c r="B279" s="228" t="s">
        <v>163</v>
      </c>
      <c r="C279" s="244">
        <v>205.97039422315643</v>
      </c>
      <c r="D279" s="244">
        <v>206.48</v>
      </c>
      <c r="E279" s="219">
        <v>-2854500</v>
      </c>
      <c r="F279" s="219">
        <v>-5893.97</v>
      </c>
      <c r="G279" s="349">
        <v>-2.35E-2</v>
      </c>
      <c r="H279" s="377"/>
    </row>
    <row r="280" spans="2:8" x14ac:dyDescent="0.2">
      <c r="B280" s="228" t="s">
        <v>706</v>
      </c>
      <c r="C280" s="244">
        <v>89.590403359130278</v>
      </c>
      <c r="D280" s="244">
        <v>89.11</v>
      </c>
      <c r="E280" s="219">
        <v>-5427000</v>
      </c>
      <c r="F280" s="219">
        <v>-4836</v>
      </c>
      <c r="G280" s="349">
        <v>-1.9300000000000001E-2</v>
      </c>
      <c r="H280" s="377"/>
    </row>
    <row r="281" spans="2:8" x14ac:dyDescent="0.2">
      <c r="B281" s="228" t="s">
        <v>186</v>
      </c>
      <c r="C281" s="244">
        <v>1089.7887222502629</v>
      </c>
      <c r="D281" s="244">
        <v>973.3</v>
      </c>
      <c r="E281" s="219">
        <v>-475500</v>
      </c>
      <c r="F281" s="219">
        <v>-4628.04</v>
      </c>
      <c r="G281" s="349">
        <v>-1.84E-2</v>
      </c>
      <c r="H281" s="377"/>
    </row>
    <row r="282" spans="2:8" x14ac:dyDescent="0.2">
      <c r="B282" s="228" t="s">
        <v>167</v>
      </c>
      <c r="C282" s="244">
        <v>435.21995910931173</v>
      </c>
      <c r="D282" s="244">
        <v>415.45</v>
      </c>
      <c r="E282" s="219">
        <v>-1111500</v>
      </c>
      <c r="F282" s="219">
        <v>-4617.7299999999996</v>
      </c>
      <c r="G282" s="349">
        <v>-1.84E-2</v>
      </c>
      <c r="H282" s="377"/>
    </row>
    <row r="283" spans="2:8" x14ac:dyDescent="0.2">
      <c r="B283" s="228" t="s">
        <v>44</v>
      </c>
      <c r="C283" s="244">
        <v>3100.326027160494</v>
      </c>
      <c r="D283" s="244">
        <v>3079.3</v>
      </c>
      <c r="E283" s="219">
        <v>-145800</v>
      </c>
      <c r="F283" s="219">
        <v>-4489.62</v>
      </c>
      <c r="G283" s="349">
        <v>-1.7899999999999999E-2</v>
      </c>
      <c r="H283" s="377"/>
    </row>
    <row r="284" spans="2:8" x14ac:dyDescent="0.2">
      <c r="B284" s="228" t="s">
        <v>14</v>
      </c>
      <c r="C284" s="244">
        <v>771.93460000000005</v>
      </c>
      <c r="D284" s="244">
        <v>745.95</v>
      </c>
      <c r="E284" s="219">
        <v>-486200</v>
      </c>
      <c r="F284" s="219">
        <v>-3626.81</v>
      </c>
      <c r="G284" s="349">
        <v>-1.44E-2</v>
      </c>
      <c r="H284" s="377"/>
    </row>
    <row r="285" spans="2:8" x14ac:dyDescent="0.2">
      <c r="B285" s="228" t="s">
        <v>713</v>
      </c>
      <c r="C285" s="244">
        <v>69.992946275566837</v>
      </c>
      <c r="D285" s="244">
        <v>71.91</v>
      </c>
      <c r="E285" s="219">
        <v>-4730250</v>
      </c>
      <c r="F285" s="219">
        <v>-3401.52</v>
      </c>
      <c r="G285" s="349">
        <v>-1.3599999999999999E-2</v>
      </c>
      <c r="H285" s="377"/>
    </row>
    <row r="286" spans="2:8" x14ac:dyDescent="0.2">
      <c r="B286" s="228" t="s">
        <v>716</v>
      </c>
      <c r="C286" s="244">
        <v>95.874542406879115</v>
      </c>
      <c r="D286" s="244">
        <v>101.22</v>
      </c>
      <c r="E286" s="219">
        <v>-3075975</v>
      </c>
      <c r="F286" s="219">
        <v>-3113.5</v>
      </c>
      <c r="G286" s="349">
        <v>-1.24E-2</v>
      </c>
      <c r="H286" s="377"/>
    </row>
    <row r="287" spans="2:8" x14ac:dyDescent="0.2">
      <c r="B287" s="228" t="s">
        <v>710</v>
      </c>
      <c r="C287" s="244">
        <v>937.41833648083036</v>
      </c>
      <c r="D287" s="244">
        <v>956.3</v>
      </c>
      <c r="E287" s="219">
        <v>-298650</v>
      </c>
      <c r="F287" s="219">
        <v>-2855.99</v>
      </c>
      <c r="G287" s="349">
        <v>-1.14E-2</v>
      </c>
      <c r="H287" s="377"/>
    </row>
    <row r="288" spans="2:8" x14ac:dyDescent="0.2">
      <c r="B288" s="228" t="s">
        <v>723</v>
      </c>
      <c r="C288" s="244">
        <v>102.64838520900321</v>
      </c>
      <c r="D288" s="244">
        <v>107</v>
      </c>
      <c r="E288" s="219">
        <v>-2488000</v>
      </c>
      <c r="F288" s="219">
        <v>-2662.16</v>
      </c>
      <c r="G288" s="349">
        <v>-1.06E-2</v>
      </c>
      <c r="H288" s="377"/>
    </row>
    <row r="289" spans="2:8" x14ac:dyDescent="0.2">
      <c r="B289" s="228" t="s">
        <v>173</v>
      </c>
      <c r="C289" s="244">
        <v>7043.7212333333337</v>
      </c>
      <c r="D289" s="244">
        <v>7264</v>
      </c>
      <c r="E289" s="219">
        <v>-35700</v>
      </c>
      <c r="F289" s="219">
        <v>-2593.25</v>
      </c>
      <c r="G289" s="349">
        <v>-1.03E-2</v>
      </c>
      <c r="H289" s="377"/>
    </row>
    <row r="290" spans="2:8" x14ac:dyDescent="0.2">
      <c r="B290" s="228" t="s">
        <v>44</v>
      </c>
      <c r="C290" s="244">
        <v>3138.6534798525799</v>
      </c>
      <c r="D290" s="244">
        <v>3065.8</v>
      </c>
      <c r="E290" s="219">
        <v>-81400</v>
      </c>
      <c r="F290" s="219">
        <v>-2495.56</v>
      </c>
      <c r="G290" s="349">
        <v>-9.9000000000000008E-3</v>
      </c>
      <c r="H290" s="377"/>
    </row>
    <row r="291" spans="2:8" x14ac:dyDescent="0.2">
      <c r="B291" s="228" t="s">
        <v>720</v>
      </c>
      <c r="C291" s="244">
        <v>129.33430582087541</v>
      </c>
      <c r="D291" s="244">
        <v>132.44</v>
      </c>
      <c r="E291" s="219">
        <v>-1856250</v>
      </c>
      <c r="F291" s="219">
        <v>-2458.42</v>
      </c>
      <c r="G291" s="349">
        <v>-9.7999999999999997E-3</v>
      </c>
      <c r="H291" s="377"/>
    </row>
    <row r="292" spans="2:8" x14ac:dyDescent="0.2">
      <c r="B292" s="228" t="s">
        <v>136</v>
      </c>
      <c r="C292" s="244">
        <v>1695.327076809911</v>
      </c>
      <c r="D292" s="244">
        <v>1819.3</v>
      </c>
      <c r="E292" s="219">
        <v>-129150</v>
      </c>
      <c r="F292" s="219">
        <v>-2349.63</v>
      </c>
      <c r="G292" s="349">
        <v>-9.4000000000000004E-3</v>
      </c>
      <c r="H292" s="377"/>
    </row>
    <row r="293" spans="2:8" x14ac:dyDescent="0.2">
      <c r="B293" s="228" t="s">
        <v>729</v>
      </c>
      <c r="C293" s="244">
        <v>192.67259411764707</v>
      </c>
      <c r="D293" s="244">
        <v>210.91</v>
      </c>
      <c r="E293" s="219">
        <v>-1101600</v>
      </c>
      <c r="F293" s="219">
        <v>-2323.38</v>
      </c>
      <c r="G293" s="349">
        <v>-9.2999999999999992E-3</v>
      </c>
      <c r="H293" s="377"/>
    </row>
    <row r="294" spans="2:8" x14ac:dyDescent="0.2">
      <c r="B294" s="228" t="s">
        <v>726</v>
      </c>
      <c r="C294" s="244">
        <v>264.16485034539284</v>
      </c>
      <c r="D294" s="244">
        <v>271</v>
      </c>
      <c r="E294" s="219">
        <v>-854100</v>
      </c>
      <c r="F294" s="219">
        <v>-2314.61</v>
      </c>
      <c r="G294" s="349">
        <v>-9.1999999999999998E-3</v>
      </c>
      <c r="H294" s="377"/>
    </row>
    <row r="295" spans="2:8" x14ac:dyDescent="0.2">
      <c r="B295" s="228" t="s">
        <v>179</v>
      </c>
      <c r="C295" s="244">
        <v>585.69250564334084</v>
      </c>
      <c r="D295" s="244">
        <v>596.65</v>
      </c>
      <c r="E295" s="219">
        <v>-365475</v>
      </c>
      <c r="F295" s="219">
        <v>-2180.61</v>
      </c>
      <c r="G295" s="349">
        <v>-8.6999999999999994E-3</v>
      </c>
      <c r="H295" s="377"/>
    </row>
    <row r="296" spans="2:8" x14ac:dyDescent="0.2">
      <c r="B296" s="228" t="s">
        <v>151</v>
      </c>
      <c r="C296" s="244">
        <v>2926.5043599999999</v>
      </c>
      <c r="D296" s="244">
        <v>3157.4</v>
      </c>
      <c r="E296" s="219">
        <v>-68500</v>
      </c>
      <c r="F296" s="219">
        <v>-2162.8200000000002</v>
      </c>
      <c r="G296" s="349">
        <v>-8.6E-3</v>
      </c>
      <c r="H296" s="377"/>
    </row>
    <row r="297" spans="2:8" x14ac:dyDescent="0.2">
      <c r="B297" s="228" t="s">
        <v>732</v>
      </c>
      <c r="C297" s="244">
        <v>12127.448127439024</v>
      </c>
      <c r="D297" s="244">
        <v>11615</v>
      </c>
      <c r="E297" s="219">
        <v>-16400</v>
      </c>
      <c r="F297" s="219">
        <v>-1904.86</v>
      </c>
      <c r="G297" s="349">
        <v>-7.6E-3</v>
      </c>
      <c r="H297" s="377"/>
    </row>
    <row r="298" spans="2:8" x14ac:dyDescent="0.2">
      <c r="B298" s="228" t="s">
        <v>159</v>
      </c>
      <c r="C298" s="244">
        <v>4379.8610234096695</v>
      </c>
      <c r="D298" s="244">
        <v>4349</v>
      </c>
      <c r="E298" s="219">
        <v>-39300</v>
      </c>
      <c r="F298" s="219">
        <v>-1709.16</v>
      </c>
      <c r="G298" s="349">
        <v>-6.7999999999999996E-3</v>
      </c>
      <c r="H298" s="377"/>
    </row>
    <row r="299" spans="2:8" x14ac:dyDescent="0.2">
      <c r="B299" s="228" t="s">
        <v>139</v>
      </c>
      <c r="C299" s="244">
        <v>4320.8136373626376</v>
      </c>
      <c r="D299" s="244">
        <v>4109.6000000000004</v>
      </c>
      <c r="E299" s="219">
        <v>-40950</v>
      </c>
      <c r="F299" s="219">
        <v>-1682.88</v>
      </c>
      <c r="G299" s="349">
        <v>-6.7000000000000002E-3</v>
      </c>
      <c r="H299" s="377"/>
    </row>
    <row r="300" spans="2:8" x14ac:dyDescent="0.2">
      <c r="B300" s="228" t="s">
        <v>739</v>
      </c>
      <c r="C300" s="244">
        <v>405.55806732095493</v>
      </c>
      <c r="D300" s="244">
        <v>422.25</v>
      </c>
      <c r="E300" s="219">
        <v>-377000</v>
      </c>
      <c r="F300" s="219">
        <v>-1591.88</v>
      </c>
      <c r="G300" s="349">
        <v>-6.3E-3</v>
      </c>
      <c r="H300" s="377"/>
    </row>
    <row r="301" spans="2:8" x14ac:dyDescent="0.2">
      <c r="B301" s="228" t="s">
        <v>147</v>
      </c>
      <c r="C301" s="244">
        <v>258.65026849172659</v>
      </c>
      <c r="D301" s="244">
        <v>253.4</v>
      </c>
      <c r="E301" s="219">
        <v>-577150</v>
      </c>
      <c r="F301" s="219">
        <v>-1462.5</v>
      </c>
      <c r="G301" s="349">
        <v>-5.7999999999999996E-3</v>
      </c>
      <c r="H301" s="377"/>
    </row>
    <row r="302" spans="2:8" x14ac:dyDescent="0.2">
      <c r="B302" s="228" t="s">
        <v>735</v>
      </c>
      <c r="C302" s="244">
        <v>3912.2175737142857</v>
      </c>
      <c r="D302" s="244">
        <v>4111.8</v>
      </c>
      <c r="E302" s="219">
        <v>-35000</v>
      </c>
      <c r="F302" s="219">
        <v>-1439.13</v>
      </c>
      <c r="G302" s="349">
        <v>-5.7000000000000002E-3</v>
      </c>
      <c r="H302" s="377"/>
    </row>
    <row r="303" spans="2:8" x14ac:dyDescent="0.2">
      <c r="B303" s="228" t="s">
        <v>749</v>
      </c>
      <c r="C303" s="244">
        <v>235.570477178961</v>
      </c>
      <c r="D303" s="244">
        <v>241.01</v>
      </c>
      <c r="E303" s="219">
        <v>-462950</v>
      </c>
      <c r="F303" s="219">
        <v>-1115.76</v>
      </c>
      <c r="G303" s="349">
        <v>-4.4000000000000003E-3</v>
      </c>
      <c r="H303" s="377"/>
    </row>
    <row r="304" spans="2:8" x14ac:dyDescent="0.2">
      <c r="B304" s="228" t="s">
        <v>745</v>
      </c>
      <c r="C304" s="244">
        <v>658.94908048780485</v>
      </c>
      <c r="D304" s="244">
        <v>659.15</v>
      </c>
      <c r="E304" s="219">
        <v>-164000</v>
      </c>
      <c r="F304" s="219">
        <v>-1081.01</v>
      </c>
      <c r="G304" s="349">
        <v>-4.3E-3</v>
      </c>
      <c r="H304" s="377"/>
    </row>
    <row r="305" spans="2:8" x14ac:dyDescent="0.2">
      <c r="B305" s="228" t="s">
        <v>752</v>
      </c>
      <c r="C305" s="244">
        <v>198.5868148148148</v>
      </c>
      <c r="D305" s="244">
        <v>206.58</v>
      </c>
      <c r="E305" s="219">
        <v>-507600</v>
      </c>
      <c r="F305" s="219">
        <v>-1048.5999999999999</v>
      </c>
      <c r="G305" s="349">
        <v>-4.1999999999999997E-3</v>
      </c>
      <c r="H305" s="377"/>
    </row>
    <row r="306" spans="2:8" x14ac:dyDescent="0.2">
      <c r="B306" s="228" t="s">
        <v>22</v>
      </c>
      <c r="C306" s="244">
        <v>302.13032943925236</v>
      </c>
      <c r="D306" s="244">
        <v>289.95</v>
      </c>
      <c r="E306" s="219">
        <v>-342400</v>
      </c>
      <c r="F306" s="219">
        <v>-992.79</v>
      </c>
      <c r="G306" s="349">
        <v>-4.0000000000000001E-3</v>
      </c>
      <c r="H306" s="377"/>
    </row>
    <row r="307" spans="2:8" x14ac:dyDescent="0.2">
      <c r="B307" s="228" t="s">
        <v>710</v>
      </c>
      <c r="C307" s="244">
        <v>940.8</v>
      </c>
      <c r="D307" s="244">
        <v>954.4</v>
      </c>
      <c r="E307" s="219">
        <v>-99000</v>
      </c>
      <c r="F307" s="219">
        <v>-944.86</v>
      </c>
      <c r="G307" s="349">
        <v>-3.8E-3</v>
      </c>
      <c r="H307" s="377"/>
    </row>
    <row r="308" spans="2:8" x14ac:dyDescent="0.2">
      <c r="B308" s="228" t="s">
        <v>755</v>
      </c>
      <c r="C308" s="244">
        <v>545.73905517241383</v>
      </c>
      <c r="D308" s="244">
        <v>539.35</v>
      </c>
      <c r="E308" s="219">
        <v>-174000</v>
      </c>
      <c r="F308" s="219">
        <v>-938.47</v>
      </c>
      <c r="G308" s="349">
        <v>-3.7000000000000002E-3</v>
      </c>
      <c r="H308" s="377"/>
    </row>
    <row r="309" spans="2:8" x14ac:dyDescent="0.2">
      <c r="B309" s="228" t="s">
        <v>742</v>
      </c>
      <c r="C309" s="244">
        <v>394.13357232704402</v>
      </c>
      <c r="D309" s="244">
        <v>393.45</v>
      </c>
      <c r="E309" s="219">
        <v>-238500</v>
      </c>
      <c r="F309" s="219">
        <v>-938.38</v>
      </c>
      <c r="G309" s="349">
        <v>-3.7000000000000002E-3</v>
      </c>
      <c r="H309" s="377"/>
    </row>
    <row r="310" spans="2:8" x14ac:dyDescent="0.2">
      <c r="B310" s="228" t="s">
        <v>758</v>
      </c>
      <c r="C310" s="244">
        <v>433.59453734939757</v>
      </c>
      <c r="D310" s="244">
        <v>433.5</v>
      </c>
      <c r="E310" s="219">
        <v>-207500</v>
      </c>
      <c r="F310" s="219">
        <v>-899.51</v>
      </c>
      <c r="G310" s="349">
        <v>-3.5999999999999999E-3</v>
      </c>
      <c r="H310" s="377"/>
    </row>
    <row r="311" spans="2:8" x14ac:dyDescent="0.2">
      <c r="B311" s="228" t="s">
        <v>699</v>
      </c>
      <c r="C311" s="244">
        <v>332.7897282051282</v>
      </c>
      <c r="D311" s="244">
        <v>347.9</v>
      </c>
      <c r="E311" s="219">
        <v>-247650</v>
      </c>
      <c r="F311" s="219">
        <v>-861.57</v>
      </c>
      <c r="G311" s="349">
        <v>-3.3999999999999998E-3</v>
      </c>
      <c r="H311" s="377"/>
    </row>
    <row r="312" spans="2:8" x14ac:dyDescent="0.2">
      <c r="B312" s="228" t="s">
        <v>761</v>
      </c>
      <c r="C312" s="244">
        <v>353.59094583333331</v>
      </c>
      <c r="D312" s="244">
        <v>366.65</v>
      </c>
      <c r="E312" s="219">
        <v>-223200</v>
      </c>
      <c r="F312" s="219">
        <v>-818.36</v>
      </c>
      <c r="G312" s="349">
        <v>-3.3E-3</v>
      </c>
      <c r="H312" s="377"/>
    </row>
    <row r="313" spans="2:8" x14ac:dyDescent="0.2">
      <c r="B313" s="228" t="s">
        <v>183</v>
      </c>
      <c r="C313" s="244">
        <v>1751.0155667052022</v>
      </c>
      <c r="D313" s="244">
        <v>1801.3</v>
      </c>
      <c r="E313" s="219">
        <v>-43250</v>
      </c>
      <c r="F313" s="219">
        <v>-779.06</v>
      </c>
      <c r="G313" s="349">
        <v>-3.0999999999999999E-3</v>
      </c>
      <c r="H313" s="377"/>
    </row>
    <row r="314" spans="2:8" x14ac:dyDescent="0.2">
      <c r="B314" s="228" t="s">
        <v>129</v>
      </c>
      <c r="C314" s="244">
        <v>1355.5363</v>
      </c>
      <c r="D314" s="244">
        <v>1338</v>
      </c>
      <c r="E314" s="219">
        <v>-55000</v>
      </c>
      <c r="F314" s="219">
        <v>-735.9</v>
      </c>
      <c r="G314" s="349">
        <v>-2.8999999999999998E-3</v>
      </c>
      <c r="H314" s="377"/>
    </row>
    <row r="315" spans="2:8" x14ac:dyDescent="0.2">
      <c r="B315" s="228" t="s">
        <v>764</v>
      </c>
      <c r="C315" s="244">
        <v>521.65307799410027</v>
      </c>
      <c r="D315" s="244">
        <v>534.1</v>
      </c>
      <c r="E315" s="219">
        <v>-127125</v>
      </c>
      <c r="F315" s="219">
        <v>-678.97</v>
      </c>
      <c r="G315" s="349">
        <v>-2.7000000000000001E-3</v>
      </c>
      <c r="H315" s="377"/>
    </row>
    <row r="316" spans="2:8" x14ac:dyDescent="0.2">
      <c r="B316" s="228" t="s">
        <v>64</v>
      </c>
      <c r="C316" s="244">
        <v>1045.5476353846154</v>
      </c>
      <c r="D316" s="244">
        <v>1091.2</v>
      </c>
      <c r="E316" s="219">
        <v>-58500</v>
      </c>
      <c r="F316" s="219">
        <v>-638.35</v>
      </c>
      <c r="G316" s="349">
        <v>-2.5000000000000001E-3</v>
      </c>
      <c r="H316" s="377"/>
    </row>
    <row r="317" spans="2:8" x14ac:dyDescent="0.2">
      <c r="B317" s="228" t="s">
        <v>155</v>
      </c>
      <c r="C317" s="244">
        <v>294.00189999999998</v>
      </c>
      <c r="D317" s="244">
        <v>270</v>
      </c>
      <c r="E317" s="219">
        <v>-234000</v>
      </c>
      <c r="F317" s="219">
        <v>-631.79999999999995</v>
      </c>
      <c r="G317" s="349">
        <v>-2.5000000000000001E-3</v>
      </c>
      <c r="H317" s="377"/>
    </row>
    <row r="318" spans="2:8" x14ac:dyDescent="0.2">
      <c r="B318" s="228" t="s">
        <v>186</v>
      </c>
      <c r="C318" s="244">
        <v>967.37968936507934</v>
      </c>
      <c r="D318" s="244">
        <v>978.5</v>
      </c>
      <c r="E318" s="219">
        <v>-63000</v>
      </c>
      <c r="F318" s="219">
        <v>-616.46</v>
      </c>
      <c r="G318" s="349">
        <v>-2.5000000000000001E-3</v>
      </c>
      <c r="H318" s="377"/>
    </row>
    <row r="319" spans="2:8" x14ac:dyDescent="0.2">
      <c r="B319" s="228" t="s">
        <v>143</v>
      </c>
      <c r="C319" s="244">
        <v>1114.8725876712328</v>
      </c>
      <c r="D319" s="244">
        <v>1142.3</v>
      </c>
      <c r="E319" s="219">
        <v>-51100</v>
      </c>
      <c r="F319" s="219">
        <v>-583.72</v>
      </c>
      <c r="G319" s="349">
        <v>-2.3E-3</v>
      </c>
      <c r="H319" s="377"/>
    </row>
    <row r="320" spans="2:8" x14ac:dyDescent="0.2">
      <c r="B320" s="228" t="s">
        <v>768</v>
      </c>
      <c r="C320" s="244">
        <v>149.41533918918918</v>
      </c>
      <c r="D320" s="244">
        <v>179.34</v>
      </c>
      <c r="E320" s="219">
        <v>-318200</v>
      </c>
      <c r="F320" s="219">
        <v>-570.66</v>
      </c>
      <c r="G320" s="349">
        <v>-2.3E-3</v>
      </c>
      <c r="H320" s="377"/>
    </row>
    <row r="321" spans="2:8" x14ac:dyDescent="0.2">
      <c r="B321" s="228" t="s">
        <v>176</v>
      </c>
      <c r="C321" s="244">
        <v>1291.073816980057</v>
      </c>
      <c r="D321" s="244">
        <v>1292.9000000000001</v>
      </c>
      <c r="E321" s="219">
        <v>-43875</v>
      </c>
      <c r="F321" s="219">
        <v>-567.26</v>
      </c>
      <c r="G321" s="349">
        <v>-2.3E-3</v>
      </c>
      <c r="H321" s="377"/>
    </row>
    <row r="322" spans="2:8" x14ac:dyDescent="0.2">
      <c r="B322" s="228" t="s">
        <v>159</v>
      </c>
      <c r="C322" s="244">
        <v>4464.6289999999999</v>
      </c>
      <c r="D322" s="244">
        <v>4372.2</v>
      </c>
      <c r="E322" s="219">
        <v>-12900</v>
      </c>
      <c r="F322" s="219">
        <v>-564.01</v>
      </c>
      <c r="G322" s="349">
        <v>-2.2000000000000001E-3</v>
      </c>
      <c r="H322" s="377"/>
    </row>
    <row r="323" spans="2:8" x14ac:dyDescent="0.2">
      <c r="B323" s="228" t="s">
        <v>720</v>
      </c>
      <c r="C323" s="244">
        <v>129.7813000121433</v>
      </c>
      <c r="D323" s="244">
        <v>133.29</v>
      </c>
      <c r="E323" s="219">
        <v>-411750</v>
      </c>
      <c r="F323" s="219">
        <v>-548.82000000000005</v>
      </c>
      <c r="G323" s="349">
        <v>-2.2000000000000001E-3</v>
      </c>
      <c r="H323" s="377"/>
    </row>
    <row r="324" spans="2:8" x14ac:dyDescent="0.2">
      <c r="B324" s="228" t="s">
        <v>771</v>
      </c>
      <c r="C324" s="244">
        <v>295.77665342465752</v>
      </c>
      <c r="D324" s="244">
        <v>285.35000000000002</v>
      </c>
      <c r="E324" s="219">
        <v>-131400</v>
      </c>
      <c r="F324" s="219">
        <v>-374.95</v>
      </c>
      <c r="G324" s="349">
        <v>-1.5E-3</v>
      </c>
      <c r="H324" s="377"/>
    </row>
    <row r="325" spans="2:8" x14ac:dyDescent="0.2">
      <c r="B325" s="228" t="s">
        <v>735</v>
      </c>
      <c r="C325" s="244">
        <v>3927.0470005602242</v>
      </c>
      <c r="D325" s="244">
        <v>4129.6000000000004</v>
      </c>
      <c r="E325" s="219">
        <v>-8925</v>
      </c>
      <c r="F325" s="219">
        <v>-368.57</v>
      </c>
      <c r="G325" s="349">
        <v>-1.5E-3</v>
      </c>
      <c r="H325" s="377"/>
    </row>
    <row r="326" spans="2:8" x14ac:dyDescent="0.2">
      <c r="B326" s="228" t="s">
        <v>68</v>
      </c>
      <c r="C326" s="244">
        <v>1414.0650649735451</v>
      </c>
      <c r="D326" s="244">
        <v>1404</v>
      </c>
      <c r="E326" s="219">
        <v>-23625</v>
      </c>
      <c r="F326" s="219">
        <v>-331.7</v>
      </c>
      <c r="G326" s="349">
        <v>-1.2999999999999999E-3</v>
      </c>
      <c r="H326" s="377"/>
    </row>
    <row r="327" spans="2:8" x14ac:dyDescent="0.2">
      <c r="B327" s="228" t="s">
        <v>742</v>
      </c>
      <c r="C327" s="244">
        <v>402.09345925925925</v>
      </c>
      <c r="D327" s="244">
        <v>391.3</v>
      </c>
      <c r="E327" s="219">
        <v>-81000</v>
      </c>
      <c r="F327" s="219">
        <v>-316.95</v>
      </c>
      <c r="G327" s="349">
        <v>-1.2999999999999999E-3</v>
      </c>
      <c r="H327" s="377"/>
    </row>
    <row r="328" spans="2:8" x14ac:dyDescent="0.2">
      <c r="B328" s="228" t="s">
        <v>54</v>
      </c>
      <c r="C328" s="244">
        <v>13298.021242553192</v>
      </c>
      <c r="D328" s="244">
        <v>13350</v>
      </c>
      <c r="E328" s="219">
        <v>-2350</v>
      </c>
      <c r="F328" s="219">
        <v>-313.73</v>
      </c>
      <c r="G328" s="349">
        <v>-1.1999999999999999E-3</v>
      </c>
      <c r="H328" s="377"/>
    </row>
    <row r="329" spans="2:8" x14ac:dyDescent="0.2">
      <c r="B329" s="228" t="s">
        <v>780</v>
      </c>
      <c r="C329" s="244">
        <v>1067.3486950690335</v>
      </c>
      <c r="D329" s="244">
        <v>1044.5999999999999</v>
      </c>
      <c r="E329" s="219">
        <v>-25350</v>
      </c>
      <c r="F329" s="219">
        <v>-264.81</v>
      </c>
      <c r="G329" s="349">
        <v>-1.1000000000000001E-3</v>
      </c>
      <c r="H329" s="377"/>
    </row>
    <row r="330" spans="2:8" x14ac:dyDescent="0.2">
      <c r="B330" s="228" t="s">
        <v>777</v>
      </c>
      <c r="C330" s="244">
        <v>97.029177949323397</v>
      </c>
      <c r="D330" s="244">
        <v>93.79</v>
      </c>
      <c r="E330" s="219">
        <v>-275275</v>
      </c>
      <c r="F330" s="219">
        <v>-258.18</v>
      </c>
      <c r="G330" s="349">
        <v>-1E-3</v>
      </c>
      <c r="H330" s="377"/>
    </row>
    <row r="331" spans="2:8" x14ac:dyDescent="0.2">
      <c r="B331" s="228" t="s">
        <v>133</v>
      </c>
      <c r="C331" s="244">
        <v>929.58420000000001</v>
      </c>
      <c r="D331" s="244">
        <v>913.2</v>
      </c>
      <c r="E331" s="219">
        <v>-26250</v>
      </c>
      <c r="F331" s="219">
        <v>-239.72</v>
      </c>
      <c r="G331" s="349">
        <v>-1E-3</v>
      </c>
      <c r="H331" s="377"/>
    </row>
    <row r="332" spans="2:8" x14ac:dyDescent="0.2">
      <c r="B332" s="228" t="s">
        <v>786</v>
      </c>
      <c r="C332" s="244">
        <v>6928.4264499999999</v>
      </c>
      <c r="D332" s="244">
        <v>6747</v>
      </c>
      <c r="E332" s="219">
        <v>-3400</v>
      </c>
      <c r="F332" s="219">
        <v>-229.4</v>
      </c>
      <c r="G332" s="349">
        <v>-8.9999999999999998E-4</v>
      </c>
      <c r="H332" s="377"/>
    </row>
    <row r="333" spans="2:8" x14ac:dyDescent="0.2">
      <c r="B333" s="228" t="s">
        <v>783</v>
      </c>
      <c r="C333" s="244">
        <v>351.04996562500003</v>
      </c>
      <c r="D333" s="244">
        <v>391.3</v>
      </c>
      <c r="E333" s="219">
        <v>-57600</v>
      </c>
      <c r="F333" s="219">
        <v>-225.39</v>
      </c>
      <c r="G333" s="349">
        <v>-8.9999999999999998E-4</v>
      </c>
      <c r="H333" s="377"/>
    </row>
    <row r="334" spans="2:8" x14ac:dyDescent="0.2">
      <c r="B334" s="228" t="s">
        <v>726</v>
      </c>
      <c r="C334" s="244">
        <v>268.1148</v>
      </c>
      <c r="D334" s="244">
        <v>272.64999999999998</v>
      </c>
      <c r="E334" s="219">
        <v>-78975</v>
      </c>
      <c r="F334" s="219">
        <v>-215.33</v>
      </c>
      <c r="G334" s="349">
        <v>-8.9999999999999998E-4</v>
      </c>
      <c r="H334" s="377"/>
    </row>
    <row r="335" spans="2:8" x14ac:dyDescent="0.2">
      <c r="B335" s="228" t="s">
        <v>774</v>
      </c>
      <c r="C335" s="244">
        <v>1132.403827055703</v>
      </c>
      <c r="D335" s="244">
        <v>1132.3</v>
      </c>
      <c r="E335" s="219">
        <v>-18850</v>
      </c>
      <c r="F335" s="219">
        <v>-213.44</v>
      </c>
      <c r="G335" s="349">
        <v>-8.9999999999999998E-4</v>
      </c>
      <c r="H335" s="377"/>
    </row>
    <row r="336" spans="2:8" x14ac:dyDescent="0.2">
      <c r="B336" s="228" t="s">
        <v>54</v>
      </c>
      <c r="C336" s="244">
        <v>13130.896551724138</v>
      </c>
      <c r="D336" s="244">
        <v>13273</v>
      </c>
      <c r="E336" s="219">
        <v>-1450</v>
      </c>
      <c r="F336" s="219">
        <v>-192.46</v>
      </c>
      <c r="G336" s="349">
        <v>-8.0000000000000004E-4</v>
      </c>
      <c r="H336" s="377"/>
    </row>
    <row r="337" spans="2:8" x14ac:dyDescent="0.2">
      <c r="B337" s="228" t="s">
        <v>789</v>
      </c>
      <c r="C337" s="244">
        <v>889.08442024691362</v>
      </c>
      <c r="D337" s="244">
        <v>949</v>
      </c>
      <c r="E337" s="219">
        <v>-20250</v>
      </c>
      <c r="F337" s="219">
        <v>-192.17</v>
      </c>
      <c r="G337" s="349">
        <v>-8.0000000000000004E-4</v>
      </c>
      <c r="H337" s="377"/>
    </row>
    <row r="338" spans="2:8" x14ac:dyDescent="0.2">
      <c r="B338" s="228" t="s">
        <v>176</v>
      </c>
      <c r="C338" s="244">
        <v>1298.6285001763667</v>
      </c>
      <c r="D338" s="244">
        <v>1293.5999999999999</v>
      </c>
      <c r="E338" s="219">
        <v>-14175</v>
      </c>
      <c r="F338" s="219">
        <v>-183.37</v>
      </c>
      <c r="G338" s="349">
        <v>-6.9999999999999999E-4</v>
      </c>
      <c r="H338" s="377"/>
    </row>
    <row r="339" spans="2:8" x14ac:dyDescent="0.2">
      <c r="B339" s="228" t="s">
        <v>739</v>
      </c>
      <c r="C339" s="244">
        <v>411.51659999999998</v>
      </c>
      <c r="D339" s="244">
        <v>424.75</v>
      </c>
      <c r="E339" s="219">
        <v>-39150</v>
      </c>
      <c r="F339" s="219">
        <v>-166.29</v>
      </c>
      <c r="G339" s="349">
        <v>-6.9999999999999999E-4</v>
      </c>
      <c r="H339" s="377"/>
    </row>
    <row r="340" spans="2:8" x14ac:dyDescent="0.2">
      <c r="B340" s="228" t="s">
        <v>798</v>
      </c>
      <c r="C340" s="244">
        <v>20.2941</v>
      </c>
      <c r="D340" s="244">
        <v>23.46</v>
      </c>
      <c r="E340" s="219">
        <v>-684200</v>
      </c>
      <c r="F340" s="219">
        <v>-160.51</v>
      </c>
      <c r="G340" s="349">
        <v>-5.9999999999999995E-4</v>
      </c>
      <c r="H340" s="377"/>
    </row>
    <row r="341" spans="2:8" x14ac:dyDescent="0.2">
      <c r="B341" s="228" t="s">
        <v>801</v>
      </c>
      <c r="C341" s="244">
        <v>1173.2332833333332</v>
      </c>
      <c r="D341" s="244">
        <v>1192.2</v>
      </c>
      <c r="E341" s="219">
        <v>-13200</v>
      </c>
      <c r="F341" s="219">
        <v>-157.37</v>
      </c>
      <c r="G341" s="349">
        <v>-5.9999999999999995E-4</v>
      </c>
      <c r="H341" s="377"/>
    </row>
    <row r="342" spans="2:8" x14ac:dyDescent="0.2">
      <c r="B342" s="228" t="s">
        <v>795</v>
      </c>
      <c r="C342" s="244">
        <v>2403.4888666666666</v>
      </c>
      <c r="D342" s="244">
        <v>2305.1999999999998</v>
      </c>
      <c r="E342" s="219">
        <v>-6750</v>
      </c>
      <c r="F342" s="219">
        <v>-155.6</v>
      </c>
      <c r="G342" s="349">
        <v>-5.9999999999999995E-4</v>
      </c>
      <c r="H342" s="377"/>
    </row>
    <row r="343" spans="2:8" x14ac:dyDescent="0.2">
      <c r="B343" s="228" t="s">
        <v>723</v>
      </c>
      <c r="C343" s="244">
        <v>104.5244</v>
      </c>
      <c r="D343" s="244">
        <v>107.6</v>
      </c>
      <c r="E343" s="219">
        <v>-144000</v>
      </c>
      <c r="F343" s="219">
        <v>-154.94</v>
      </c>
      <c r="G343" s="349">
        <v>-5.9999999999999995E-4</v>
      </c>
      <c r="H343" s="377"/>
    </row>
    <row r="344" spans="2:8" x14ac:dyDescent="0.2">
      <c r="B344" s="228" t="s">
        <v>792</v>
      </c>
      <c r="C344" s="244">
        <v>94.666354545454539</v>
      </c>
      <c r="D344" s="244">
        <v>101.72</v>
      </c>
      <c r="E344" s="219">
        <v>-143000</v>
      </c>
      <c r="F344" s="219">
        <v>-145.46</v>
      </c>
      <c r="G344" s="349">
        <v>-5.9999999999999995E-4</v>
      </c>
      <c r="H344" s="377"/>
    </row>
    <row r="345" spans="2:8" x14ac:dyDescent="0.2">
      <c r="B345" s="228" t="s">
        <v>143</v>
      </c>
      <c r="C345" s="244">
        <v>1127.6166386554621</v>
      </c>
      <c r="D345" s="244">
        <v>1140.0999999999999</v>
      </c>
      <c r="E345" s="219">
        <v>-11900</v>
      </c>
      <c r="F345" s="219">
        <v>-135.66999999999999</v>
      </c>
      <c r="G345" s="349">
        <v>-5.0000000000000001E-4</v>
      </c>
      <c r="H345" s="377"/>
    </row>
    <row r="346" spans="2:8" x14ac:dyDescent="0.2">
      <c r="B346" s="228" t="s">
        <v>745</v>
      </c>
      <c r="C346" s="244">
        <v>663.53</v>
      </c>
      <c r="D346" s="244">
        <v>662.4</v>
      </c>
      <c r="E346" s="219">
        <v>-20000</v>
      </c>
      <c r="F346" s="219">
        <v>-132.47999999999999</v>
      </c>
      <c r="G346" s="349">
        <v>-5.0000000000000001E-4</v>
      </c>
      <c r="H346" s="377"/>
    </row>
    <row r="347" spans="2:8" x14ac:dyDescent="0.2">
      <c r="B347" s="228" t="s">
        <v>804</v>
      </c>
      <c r="C347" s="244">
        <v>1734.9238095238095</v>
      </c>
      <c r="D347" s="244">
        <v>1784.9</v>
      </c>
      <c r="E347" s="219">
        <v>-5775</v>
      </c>
      <c r="F347" s="219">
        <v>-103.08</v>
      </c>
      <c r="G347" s="349">
        <v>-4.0000000000000002E-4</v>
      </c>
      <c r="H347" s="377"/>
    </row>
    <row r="348" spans="2:8" x14ac:dyDescent="0.2">
      <c r="B348" s="228" t="s">
        <v>810</v>
      </c>
      <c r="C348" s="244">
        <v>1219.9933000000001</v>
      </c>
      <c r="D348" s="244">
        <v>1195.8</v>
      </c>
      <c r="E348" s="219">
        <v>-7500</v>
      </c>
      <c r="F348" s="219">
        <v>-89.69</v>
      </c>
      <c r="G348" s="349">
        <v>-4.0000000000000002E-4</v>
      </c>
      <c r="H348" s="377"/>
    </row>
    <row r="349" spans="2:8" x14ac:dyDescent="0.2">
      <c r="B349" s="228" t="s">
        <v>706</v>
      </c>
      <c r="C349" s="244">
        <v>93.247100000000003</v>
      </c>
      <c r="D349" s="244">
        <v>89.73</v>
      </c>
      <c r="E349" s="219">
        <v>-94500</v>
      </c>
      <c r="F349" s="219">
        <v>-84.79</v>
      </c>
      <c r="G349" s="349">
        <v>-2.9999999999999997E-4</v>
      </c>
      <c r="H349" s="377"/>
    </row>
    <row r="350" spans="2:8" x14ac:dyDescent="0.2">
      <c r="B350" s="228" t="s">
        <v>807</v>
      </c>
      <c r="C350" s="244">
        <v>376.18495999999999</v>
      </c>
      <c r="D350" s="244">
        <v>398.25</v>
      </c>
      <c r="E350" s="219">
        <v>-20250</v>
      </c>
      <c r="F350" s="219">
        <v>-80.650000000000006</v>
      </c>
      <c r="G350" s="349">
        <v>-2.9999999999999997E-4</v>
      </c>
      <c r="H350" s="377"/>
    </row>
    <row r="351" spans="2:8" x14ac:dyDescent="0.2">
      <c r="B351" s="228" t="s">
        <v>173</v>
      </c>
      <c r="C351" s="244">
        <v>7111.5454</v>
      </c>
      <c r="D351" s="244">
        <v>7292</v>
      </c>
      <c r="E351" s="219">
        <v>-1100</v>
      </c>
      <c r="F351" s="219">
        <v>-80.209999999999994</v>
      </c>
      <c r="G351" s="349">
        <v>-2.9999999999999997E-4</v>
      </c>
      <c r="H351" s="377"/>
    </row>
    <row r="352" spans="2:8" x14ac:dyDescent="0.2">
      <c r="B352" s="228" t="s">
        <v>774</v>
      </c>
      <c r="C352" s="244">
        <v>1147.5999999999999</v>
      </c>
      <c r="D352" s="244">
        <v>1138.9000000000001</v>
      </c>
      <c r="E352" s="219">
        <v>-5800</v>
      </c>
      <c r="F352" s="219">
        <v>-66.06</v>
      </c>
      <c r="G352" s="349">
        <v>-2.9999999999999997E-4</v>
      </c>
      <c r="H352" s="377"/>
    </row>
    <row r="353" spans="2:8" x14ac:dyDescent="0.2">
      <c r="B353" s="228" t="s">
        <v>167</v>
      </c>
      <c r="C353" s="244">
        <v>422.76810015948962</v>
      </c>
      <c r="D353" s="244">
        <v>418.05</v>
      </c>
      <c r="E353" s="219">
        <v>-15675</v>
      </c>
      <c r="F353" s="219">
        <v>-65.53</v>
      </c>
      <c r="G353" s="349">
        <v>-2.9999999999999997E-4</v>
      </c>
      <c r="H353" s="377"/>
    </row>
    <row r="354" spans="2:8" x14ac:dyDescent="0.2">
      <c r="B354" s="228" t="s">
        <v>792</v>
      </c>
      <c r="C354" s="244">
        <v>95.921400000000006</v>
      </c>
      <c r="D354" s="244">
        <v>102.08</v>
      </c>
      <c r="E354" s="219">
        <v>-45500</v>
      </c>
      <c r="F354" s="219">
        <v>-46.45</v>
      </c>
      <c r="G354" s="349">
        <v>-2.0000000000000001E-4</v>
      </c>
      <c r="H354" s="377"/>
    </row>
    <row r="355" spans="2:8" x14ac:dyDescent="0.2">
      <c r="B355" s="228" t="s">
        <v>30</v>
      </c>
      <c r="C355" s="244">
        <v>1264.22</v>
      </c>
      <c r="D355" s="244">
        <v>1278.0999999999999</v>
      </c>
      <c r="E355" s="219">
        <v>-3500</v>
      </c>
      <c r="F355" s="219">
        <v>-44.73</v>
      </c>
      <c r="G355" s="349">
        <v>-2.0000000000000001E-4</v>
      </c>
      <c r="H355" s="377"/>
    </row>
    <row r="356" spans="2:8" x14ac:dyDescent="0.2">
      <c r="B356" s="228" t="s">
        <v>813</v>
      </c>
      <c r="C356" s="244">
        <v>1885.65</v>
      </c>
      <c r="D356" s="244">
        <v>1847.2</v>
      </c>
      <c r="E356" s="219">
        <v>-2250</v>
      </c>
      <c r="F356" s="219">
        <v>-41.56</v>
      </c>
      <c r="G356" s="349">
        <v>-2.0000000000000001E-4</v>
      </c>
      <c r="H356" s="377"/>
    </row>
    <row r="357" spans="2:8" x14ac:dyDescent="0.2">
      <c r="B357" s="228" t="s">
        <v>163</v>
      </c>
      <c r="C357" s="244">
        <v>208.98140000000001</v>
      </c>
      <c r="D357" s="244">
        <v>207.97</v>
      </c>
      <c r="E357" s="219">
        <v>-19250</v>
      </c>
      <c r="F357" s="219">
        <v>-40.03</v>
      </c>
      <c r="G357" s="349">
        <v>-2.0000000000000001E-4</v>
      </c>
      <c r="H357" s="377"/>
    </row>
    <row r="358" spans="2:8" x14ac:dyDescent="0.2">
      <c r="B358" s="228" t="s">
        <v>749</v>
      </c>
      <c r="C358" s="244">
        <v>236.80279999999999</v>
      </c>
      <c r="D358" s="244">
        <v>242.26</v>
      </c>
      <c r="E358" s="219">
        <v>-16450</v>
      </c>
      <c r="F358" s="219">
        <v>-39.85</v>
      </c>
      <c r="G358" s="349">
        <v>-2.0000000000000001E-4</v>
      </c>
      <c r="H358" s="377"/>
    </row>
    <row r="359" spans="2:8" x14ac:dyDescent="0.2">
      <c r="B359" s="228" t="s">
        <v>771</v>
      </c>
      <c r="C359" s="244">
        <v>300.24160000000001</v>
      </c>
      <c r="D359" s="244">
        <v>284.10000000000002</v>
      </c>
      <c r="E359" s="219">
        <v>-12900</v>
      </c>
      <c r="F359" s="219">
        <v>-36.65</v>
      </c>
      <c r="G359" s="349">
        <v>-1E-4</v>
      </c>
      <c r="H359" s="377"/>
    </row>
    <row r="360" spans="2:8" x14ac:dyDescent="0.2">
      <c r="B360" s="228" t="s">
        <v>789</v>
      </c>
      <c r="C360" s="244">
        <v>868.31659999999999</v>
      </c>
      <c r="D360" s="244">
        <v>954.55</v>
      </c>
      <c r="E360" s="219">
        <v>-3750</v>
      </c>
      <c r="F360" s="219">
        <v>-35.799999999999997</v>
      </c>
      <c r="G360" s="349">
        <v>-1E-4</v>
      </c>
      <c r="H360" s="377"/>
    </row>
    <row r="361" spans="2:8" x14ac:dyDescent="0.2">
      <c r="B361" s="228" t="s">
        <v>716</v>
      </c>
      <c r="C361" s="244">
        <v>98.47</v>
      </c>
      <c r="D361" s="244">
        <v>101.69</v>
      </c>
      <c r="E361" s="219">
        <v>-34875</v>
      </c>
      <c r="F361" s="219">
        <v>-35.46</v>
      </c>
      <c r="G361" s="349">
        <v>-1E-4</v>
      </c>
      <c r="H361" s="377"/>
    </row>
    <row r="362" spans="2:8" x14ac:dyDescent="0.2">
      <c r="B362" s="228" t="s">
        <v>133</v>
      </c>
      <c r="C362" s="244">
        <v>919.26</v>
      </c>
      <c r="D362" s="244">
        <v>918.9</v>
      </c>
      <c r="E362" s="219">
        <v>-3750</v>
      </c>
      <c r="F362" s="219">
        <v>-34.46</v>
      </c>
      <c r="G362" s="349">
        <v>-1E-4</v>
      </c>
      <c r="H362" s="377"/>
    </row>
    <row r="363" spans="2:8" x14ac:dyDescent="0.2">
      <c r="B363" s="228" t="s">
        <v>761</v>
      </c>
      <c r="C363" s="244">
        <v>365.5</v>
      </c>
      <c r="D363" s="244">
        <v>368.9</v>
      </c>
      <c r="E363" s="219">
        <v>-9300</v>
      </c>
      <c r="F363" s="219">
        <v>-34.31</v>
      </c>
      <c r="G363" s="349">
        <v>-1E-4</v>
      </c>
      <c r="H363" s="377"/>
    </row>
    <row r="364" spans="2:8" x14ac:dyDescent="0.2">
      <c r="B364" s="228" t="s">
        <v>817</v>
      </c>
      <c r="C364" s="244">
        <v>452.125</v>
      </c>
      <c r="D364" s="244">
        <v>447.65</v>
      </c>
      <c r="E364" s="219">
        <v>-7500</v>
      </c>
      <c r="F364" s="219">
        <v>-33.57</v>
      </c>
      <c r="G364" s="349">
        <v>-1E-4</v>
      </c>
      <c r="H364" s="377"/>
    </row>
    <row r="365" spans="2:8" x14ac:dyDescent="0.2">
      <c r="B365" s="228" t="s">
        <v>729</v>
      </c>
      <c r="C365" s="244">
        <v>200.52</v>
      </c>
      <c r="D365" s="244">
        <v>211.69</v>
      </c>
      <c r="E365" s="219">
        <v>-14400</v>
      </c>
      <c r="F365" s="219">
        <v>-30.48</v>
      </c>
      <c r="G365" s="349">
        <v>-1E-4</v>
      </c>
      <c r="H365" s="377"/>
    </row>
    <row r="366" spans="2:8" x14ac:dyDescent="0.2">
      <c r="B366" s="228" t="s">
        <v>783</v>
      </c>
      <c r="C366" s="244">
        <v>351.01249999999999</v>
      </c>
      <c r="D366" s="244">
        <v>390.8</v>
      </c>
      <c r="E366" s="219">
        <v>-7200</v>
      </c>
      <c r="F366" s="219">
        <v>-28.14</v>
      </c>
      <c r="G366" s="349">
        <v>-1E-4</v>
      </c>
      <c r="H366" s="377"/>
    </row>
    <row r="367" spans="2:8" x14ac:dyDescent="0.2">
      <c r="B367" s="228" t="s">
        <v>183</v>
      </c>
      <c r="C367" s="244">
        <v>1764.3</v>
      </c>
      <c r="D367" s="244">
        <v>1813</v>
      </c>
      <c r="E367" s="219">
        <v>-1500</v>
      </c>
      <c r="F367" s="219">
        <v>-27.2</v>
      </c>
      <c r="G367" s="349">
        <v>-1E-4</v>
      </c>
      <c r="H367" s="377"/>
    </row>
    <row r="368" spans="2:8" x14ac:dyDescent="0.2">
      <c r="B368" s="228" t="s">
        <v>807</v>
      </c>
      <c r="C368" s="244">
        <v>368.88330041152261</v>
      </c>
      <c r="D368" s="244">
        <v>401.45</v>
      </c>
      <c r="E368" s="219">
        <v>-6075</v>
      </c>
      <c r="F368" s="219">
        <v>-24.39</v>
      </c>
      <c r="G368" s="349">
        <v>-1E-4</v>
      </c>
      <c r="H368" s="377"/>
    </row>
    <row r="369" spans="2:8" x14ac:dyDescent="0.2">
      <c r="B369" s="228" t="s">
        <v>821</v>
      </c>
      <c r="C369" s="244">
        <v>1366.55</v>
      </c>
      <c r="D369" s="244">
        <v>1375</v>
      </c>
      <c r="E369" s="219">
        <v>-1700</v>
      </c>
      <c r="F369" s="219">
        <v>-23.38</v>
      </c>
      <c r="G369" s="349">
        <v>-1E-4</v>
      </c>
      <c r="H369" s="377"/>
    </row>
    <row r="370" spans="2:8" x14ac:dyDescent="0.2">
      <c r="B370" s="228" t="s">
        <v>804</v>
      </c>
      <c r="C370" s="244">
        <v>1725.625</v>
      </c>
      <c r="D370" s="244">
        <v>1782.9</v>
      </c>
      <c r="E370" s="219">
        <v>-1300</v>
      </c>
      <c r="F370" s="219">
        <v>-23.18</v>
      </c>
      <c r="G370" s="349">
        <v>-1E-4</v>
      </c>
      <c r="H370" s="377"/>
    </row>
    <row r="371" spans="2:8" x14ac:dyDescent="0.2">
      <c r="B371" s="228" t="s">
        <v>147</v>
      </c>
      <c r="C371" s="244">
        <v>247.33330034364261</v>
      </c>
      <c r="D371" s="244">
        <v>254.83</v>
      </c>
      <c r="E371" s="219">
        <v>-7275</v>
      </c>
      <c r="F371" s="219">
        <v>-18.54</v>
      </c>
      <c r="G371" s="349">
        <v>-1E-4</v>
      </c>
      <c r="H371" s="377"/>
    </row>
    <row r="372" spans="2:8" x14ac:dyDescent="0.2">
      <c r="B372" s="228" t="s">
        <v>777</v>
      </c>
      <c r="C372" s="244">
        <v>98.063299999999998</v>
      </c>
      <c r="D372" s="244">
        <v>94.46</v>
      </c>
      <c r="E372" s="219">
        <v>-19200</v>
      </c>
      <c r="F372" s="219">
        <v>-18.14</v>
      </c>
      <c r="G372" s="349">
        <v>-1E-4</v>
      </c>
      <c r="H372" s="377"/>
    </row>
    <row r="373" spans="2:8" x14ac:dyDescent="0.2">
      <c r="B373" s="228" t="s">
        <v>795</v>
      </c>
      <c r="C373" s="244">
        <v>2373.1999999999998</v>
      </c>
      <c r="D373" s="244">
        <v>2312.6</v>
      </c>
      <c r="E373" s="219">
        <v>-750</v>
      </c>
      <c r="F373" s="219">
        <v>-17.34</v>
      </c>
      <c r="G373" s="349">
        <v>-1E-4</v>
      </c>
      <c r="H373" s="377"/>
    </row>
    <row r="374" spans="2:8" x14ac:dyDescent="0.2">
      <c r="B374" s="228" t="s">
        <v>18</v>
      </c>
      <c r="C374" s="244">
        <v>318.43329999999997</v>
      </c>
      <c r="D374" s="244">
        <v>293.89999999999998</v>
      </c>
      <c r="E374" s="219">
        <v>-5700</v>
      </c>
      <c r="F374" s="219">
        <v>-16.75</v>
      </c>
      <c r="G374" s="349">
        <v>-1E-4</v>
      </c>
      <c r="H374" s="377"/>
    </row>
    <row r="375" spans="2:8" x14ac:dyDescent="0.2">
      <c r="B375" s="228" t="s">
        <v>151</v>
      </c>
      <c r="C375" s="244">
        <v>2987.9</v>
      </c>
      <c r="D375" s="244">
        <v>3173.4</v>
      </c>
      <c r="E375" s="219">
        <v>-500</v>
      </c>
      <c r="F375" s="219">
        <v>-15.87</v>
      </c>
      <c r="G375" s="349">
        <v>-1E-4</v>
      </c>
      <c r="H375" s="377"/>
    </row>
    <row r="376" spans="2:8" x14ac:dyDescent="0.2">
      <c r="B376" s="228" t="s">
        <v>22</v>
      </c>
      <c r="C376" s="244">
        <v>306.43330048309178</v>
      </c>
      <c r="D376" s="244">
        <v>291.64999999999998</v>
      </c>
      <c r="E376" s="219">
        <v>-5175</v>
      </c>
      <c r="F376" s="219">
        <v>-15.09</v>
      </c>
      <c r="G376" s="349">
        <v>-1E-4</v>
      </c>
      <c r="H376" s="377"/>
    </row>
    <row r="377" spans="2:8" x14ac:dyDescent="0.2">
      <c r="B377" s="228" t="s">
        <v>764</v>
      </c>
      <c r="C377" s="244">
        <v>510.75</v>
      </c>
      <c r="D377" s="244">
        <v>538.04999999999995</v>
      </c>
      <c r="E377" s="219">
        <v>-2550</v>
      </c>
      <c r="F377" s="219">
        <v>-13.72</v>
      </c>
      <c r="G377" s="349">
        <v>-1E-4</v>
      </c>
      <c r="H377" s="377"/>
    </row>
    <row r="378" spans="2:8" x14ac:dyDescent="0.2">
      <c r="B378" s="228" t="s">
        <v>68</v>
      </c>
      <c r="C378" s="244">
        <v>1433.5</v>
      </c>
      <c r="D378" s="244">
        <v>1413.5</v>
      </c>
      <c r="E378" s="219">
        <v>-850</v>
      </c>
      <c r="F378" s="219">
        <v>-12.01</v>
      </c>
      <c r="G378" s="14" t="s">
        <v>1422</v>
      </c>
      <c r="H378" s="377"/>
    </row>
    <row r="379" spans="2:8" x14ac:dyDescent="0.2">
      <c r="B379" s="228" t="s">
        <v>755</v>
      </c>
      <c r="C379" s="244">
        <v>558</v>
      </c>
      <c r="D379" s="244">
        <v>541.35</v>
      </c>
      <c r="E379" s="219">
        <v>-2000</v>
      </c>
      <c r="F379" s="219">
        <v>-10.83</v>
      </c>
      <c r="G379" s="14" t="s">
        <v>1422</v>
      </c>
      <c r="H379" s="377"/>
    </row>
    <row r="380" spans="2:8" x14ac:dyDescent="0.2">
      <c r="B380" s="228" t="s">
        <v>824</v>
      </c>
      <c r="C380" s="244">
        <v>1517.4</v>
      </c>
      <c r="D380" s="244">
        <v>1553.3</v>
      </c>
      <c r="E380" s="219">
        <v>-625</v>
      </c>
      <c r="F380" s="219">
        <v>-9.7100000000000009</v>
      </c>
      <c r="G380" s="14" t="s">
        <v>1422</v>
      </c>
      <c r="H380" s="377"/>
    </row>
    <row r="381" spans="2:8" x14ac:dyDescent="0.2">
      <c r="B381" s="228" t="s">
        <v>813</v>
      </c>
      <c r="C381" s="244">
        <v>1898</v>
      </c>
      <c r="D381" s="244">
        <v>1858.5</v>
      </c>
      <c r="E381" s="219">
        <v>-375</v>
      </c>
      <c r="F381" s="219">
        <v>-6.97</v>
      </c>
      <c r="G381" s="14" t="s">
        <v>1422</v>
      </c>
      <c r="H381" s="377"/>
    </row>
    <row r="382" spans="2:8" x14ac:dyDescent="0.2">
      <c r="B382" s="228" t="s">
        <v>827</v>
      </c>
      <c r="C382" s="244">
        <v>1756.6</v>
      </c>
      <c r="D382" s="244">
        <v>1787.9</v>
      </c>
      <c r="E382" s="219">
        <v>-350</v>
      </c>
      <c r="F382" s="219">
        <v>-6.26</v>
      </c>
      <c r="G382" s="14" t="s">
        <v>1422</v>
      </c>
      <c r="H382" s="377"/>
    </row>
    <row r="383" spans="2:8" x14ac:dyDescent="0.2">
      <c r="B383" s="228" t="s">
        <v>817</v>
      </c>
      <c r="C383" s="244">
        <v>468.15</v>
      </c>
      <c r="D383" s="244">
        <v>445.1</v>
      </c>
      <c r="E383" s="219">
        <v>-1250</v>
      </c>
      <c r="F383" s="219">
        <v>-5.56</v>
      </c>
      <c r="G383" s="14" t="s">
        <v>1422</v>
      </c>
      <c r="H383" s="378"/>
    </row>
    <row r="384" spans="2:8" x14ac:dyDescent="0.2">
      <c r="B384" s="228"/>
      <c r="C384" s="244"/>
      <c r="D384" s="244"/>
      <c r="E384" s="245"/>
      <c r="F384" s="219"/>
      <c r="G384" s="219"/>
      <c r="H384" s="246"/>
    </row>
    <row r="385" spans="2:8" x14ac:dyDescent="0.2">
      <c r="B385" s="247" t="s">
        <v>126</v>
      </c>
      <c r="C385" s="248"/>
      <c r="D385" s="248"/>
      <c r="E385" s="248"/>
      <c r="F385" s="249">
        <v>-169881.34</v>
      </c>
      <c r="G385" s="250">
        <v>-0.67669999999999986</v>
      </c>
      <c r="H385" s="251"/>
    </row>
    <row r="386" spans="2:8" x14ac:dyDescent="0.2">
      <c r="B386" s="247" t="s">
        <v>200</v>
      </c>
      <c r="C386" s="248"/>
      <c r="D386" s="248"/>
      <c r="E386" s="248"/>
      <c r="F386" s="249">
        <v>-169881.34</v>
      </c>
      <c r="G386" s="250">
        <v>-0.67669999999999986</v>
      </c>
      <c r="H386" s="251"/>
    </row>
    <row r="387" spans="2:8" x14ac:dyDescent="0.2">
      <c r="B387" s="116"/>
      <c r="C387" s="142"/>
      <c r="D387" s="142"/>
      <c r="E387" s="113"/>
      <c r="F387" s="113"/>
      <c r="G387" s="113"/>
      <c r="H387" s="114"/>
    </row>
    <row r="388" spans="2:8" x14ac:dyDescent="0.2">
      <c r="B388" s="116" t="s">
        <v>1486</v>
      </c>
      <c r="C388" s="142"/>
      <c r="D388" s="142"/>
      <c r="E388" s="113"/>
      <c r="F388" s="113"/>
      <c r="G388" s="113"/>
      <c r="H388" s="114"/>
    </row>
    <row r="389" spans="2:8" x14ac:dyDescent="0.2">
      <c r="B389" s="75" t="s">
        <v>1487</v>
      </c>
      <c r="C389" s="75"/>
      <c r="D389" s="113"/>
      <c r="E389" s="113"/>
      <c r="H389" s="114"/>
    </row>
    <row r="390" spans="2:8" x14ac:dyDescent="0.2">
      <c r="B390" s="75" t="s">
        <v>1488</v>
      </c>
      <c r="C390" s="164">
        <v>18584</v>
      </c>
      <c r="D390" s="166"/>
      <c r="E390" s="166"/>
      <c r="G390" s="216"/>
      <c r="H390" s="233"/>
    </row>
    <row r="391" spans="2:8" x14ac:dyDescent="0.2">
      <c r="B391" s="75" t="s">
        <v>1489</v>
      </c>
      <c r="C391" s="164">
        <v>18584</v>
      </c>
      <c r="D391" s="166"/>
      <c r="E391" s="166"/>
      <c r="G391" s="216"/>
      <c r="H391" s="233"/>
    </row>
    <row r="392" spans="2:8" x14ac:dyDescent="0.2">
      <c r="B392" s="75" t="s">
        <v>1490</v>
      </c>
      <c r="C392" s="164">
        <v>0</v>
      </c>
      <c r="D392" s="166"/>
      <c r="E392" s="166"/>
      <c r="G392" s="216"/>
      <c r="H392" s="233"/>
    </row>
    <row r="393" spans="2:8" x14ac:dyDescent="0.2">
      <c r="B393" s="75" t="s">
        <v>1491</v>
      </c>
      <c r="C393" s="164">
        <v>0</v>
      </c>
      <c r="D393" s="166"/>
      <c r="E393" s="166"/>
      <c r="G393" s="216"/>
      <c r="H393" s="233"/>
    </row>
    <row r="394" spans="2:8" x14ac:dyDescent="0.2">
      <c r="B394" s="75" t="s">
        <v>1492</v>
      </c>
      <c r="C394" s="164">
        <v>12366762981.015865</v>
      </c>
      <c r="D394" s="94"/>
      <c r="E394" s="94"/>
      <c r="H394" s="114"/>
    </row>
    <row r="395" spans="2:8" x14ac:dyDescent="0.2">
      <c r="B395" s="75" t="s">
        <v>1493</v>
      </c>
      <c r="C395" s="164">
        <v>12570550929.669996</v>
      </c>
      <c r="D395" s="94"/>
      <c r="E395" s="94"/>
      <c r="H395" s="114"/>
    </row>
    <row r="396" spans="2:8" x14ac:dyDescent="0.2">
      <c r="B396" s="75" t="s">
        <v>1494</v>
      </c>
      <c r="C396" s="164">
        <v>0</v>
      </c>
      <c r="D396" s="94"/>
      <c r="E396" s="143"/>
      <c r="H396" s="114"/>
    </row>
    <row r="397" spans="2:8" x14ac:dyDescent="0.2">
      <c r="B397" s="75" t="s">
        <v>1495</v>
      </c>
      <c r="C397" s="164">
        <v>203787948.65413094</v>
      </c>
      <c r="D397" s="94"/>
      <c r="E397" s="144"/>
      <c r="H397" s="114"/>
    </row>
    <row r="398" spans="2:8" x14ac:dyDescent="0.2">
      <c r="B398" s="112"/>
      <c r="C398" s="115"/>
      <c r="D398" s="94"/>
      <c r="E398" s="144"/>
      <c r="H398" s="114"/>
    </row>
    <row r="399" spans="2:8" x14ac:dyDescent="0.2">
      <c r="B399" s="234" t="s">
        <v>1496</v>
      </c>
      <c r="C399" s="93"/>
      <c r="D399" s="94"/>
      <c r="E399" s="94"/>
      <c r="H399" s="114"/>
    </row>
    <row r="400" spans="2:8" x14ac:dyDescent="0.2">
      <c r="B400" s="112"/>
      <c r="C400" s="93"/>
      <c r="D400" s="93"/>
      <c r="E400" s="94"/>
      <c r="H400" s="114"/>
    </row>
    <row r="401" spans="2:10" x14ac:dyDescent="0.2">
      <c r="B401" s="116" t="s">
        <v>1497</v>
      </c>
      <c r="C401" s="113"/>
      <c r="D401" s="113"/>
      <c r="E401" s="113"/>
      <c r="H401" s="114"/>
    </row>
    <row r="402" spans="2:10" x14ac:dyDescent="0.2">
      <c r="B402" s="116"/>
      <c r="C402" s="113"/>
      <c r="D402" s="113"/>
      <c r="E402" s="113"/>
      <c r="H402" s="114"/>
    </row>
    <row r="403" spans="2:10" x14ac:dyDescent="0.2">
      <c r="B403" s="145" t="s">
        <v>1496</v>
      </c>
      <c r="C403" s="95"/>
      <c r="D403" s="95"/>
      <c r="E403" s="93"/>
      <c r="F403" s="94"/>
      <c r="G403" s="94"/>
      <c r="H403" s="114"/>
    </row>
    <row r="404" spans="2:10" x14ac:dyDescent="0.2">
      <c r="B404" s="112"/>
      <c r="C404" s="113"/>
      <c r="D404" s="113"/>
      <c r="E404" s="113"/>
      <c r="F404" s="132"/>
      <c r="G404" s="132"/>
      <c r="H404" s="114"/>
    </row>
    <row r="405" spans="2:10" x14ac:dyDescent="0.2">
      <c r="B405" s="116" t="s">
        <v>1500</v>
      </c>
      <c r="C405" s="142"/>
      <c r="D405" s="142"/>
      <c r="E405" s="113"/>
      <c r="F405" s="149"/>
      <c r="G405" s="113"/>
      <c r="H405" s="114"/>
    </row>
    <row r="406" spans="2:10" x14ac:dyDescent="0.2">
      <c r="B406" s="145"/>
      <c r="C406" s="95"/>
      <c r="D406" s="95"/>
      <c r="E406" s="113"/>
      <c r="F406" s="113"/>
      <c r="G406" s="113"/>
      <c r="H406" s="114"/>
    </row>
    <row r="407" spans="2:10" x14ac:dyDescent="0.2">
      <c r="B407" s="116" t="s">
        <v>1584</v>
      </c>
      <c r="C407" s="142"/>
      <c r="D407" s="142"/>
      <c r="E407" s="113"/>
      <c r="F407" s="149"/>
      <c r="G407" s="113"/>
      <c r="H407" s="114"/>
    </row>
    <row r="408" spans="2:10" x14ac:dyDescent="0.2">
      <c r="B408" s="116"/>
      <c r="C408" s="142"/>
      <c r="D408" s="142"/>
      <c r="E408" s="113"/>
      <c r="F408" s="149"/>
      <c r="G408" s="113"/>
      <c r="H408" s="114"/>
    </row>
    <row r="409" spans="2:10" x14ac:dyDescent="0.2">
      <c r="B409" s="140" t="s">
        <v>1585</v>
      </c>
      <c r="C409" s="141"/>
      <c r="D409" s="141"/>
      <c r="E409" s="141"/>
      <c r="F409" s="141"/>
      <c r="G409" s="113"/>
      <c r="H409" s="114"/>
    </row>
    <row r="410" spans="2:10" x14ac:dyDescent="0.2">
      <c r="B410" s="140"/>
      <c r="C410" s="141"/>
      <c r="D410" s="141"/>
      <c r="E410" s="141"/>
      <c r="F410" s="141"/>
      <c r="G410" s="113"/>
      <c r="H410" s="114"/>
    </row>
    <row r="411" spans="2:10" x14ac:dyDescent="0.2">
      <c r="B411" s="116" t="s">
        <v>1586</v>
      </c>
      <c r="C411" s="142"/>
      <c r="D411" s="142"/>
      <c r="E411" s="113"/>
      <c r="F411" s="149"/>
      <c r="G411" s="113"/>
      <c r="H411" s="114"/>
    </row>
    <row r="412" spans="2:10" x14ac:dyDescent="0.2">
      <c r="B412" s="112"/>
      <c r="C412" s="113"/>
      <c r="D412" s="113"/>
      <c r="E412" s="115"/>
      <c r="F412" s="113"/>
      <c r="G412" s="152"/>
      <c r="H412" s="114"/>
    </row>
    <row r="413" spans="2:10" x14ac:dyDescent="0.2">
      <c r="B413" s="116" t="s">
        <v>1507</v>
      </c>
      <c r="C413" s="113"/>
      <c r="D413" s="113"/>
      <c r="E413" s="113"/>
      <c r="F413" s="113"/>
      <c r="G413" s="113"/>
      <c r="H413" s="114"/>
    </row>
    <row r="414" spans="2:10" x14ac:dyDescent="0.2">
      <c r="B414" s="235"/>
      <c r="C414" s="236"/>
      <c r="D414" s="236"/>
      <c r="E414" s="236"/>
      <c r="F414" s="236"/>
      <c r="G414" s="236"/>
      <c r="H414" s="237"/>
    </row>
    <row r="416" spans="2:10" x14ac:dyDescent="0.2">
      <c r="B416" s="365" t="s">
        <v>1691</v>
      </c>
      <c r="C416" s="365"/>
      <c r="D416" s="365"/>
      <c r="E416" s="365"/>
      <c r="F416" s="365"/>
      <c r="G416" s="365"/>
      <c r="H416" s="365"/>
      <c r="I416" s="365"/>
      <c r="J416" s="280"/>
    </row>
    <row r="417" spans="2:10" x14ac:dyDescent="0.2">
      <c r="B417" s="363" t="s">
        <v>1611</v>
      </c>
      <c r="C417" s="364" t="s">
        <v>1612</v>
      </c>
      <c r="D417" s="364"/>
      <c r="E417" s="293" t="s">
        <v>1613</v>
      </c>
      <c r="F417" s="293" t="s">
        <v>1614</v>
      </c>
      <c r="G417" s="364" t="s">
        <v>1615</v>
      </c>
      <c r="H417" s="364"/>
      <c r="I417" s="364"/>
      <c r="J417" s="364"/>
    </row>
    <row r="418" spans="2:10" ht="36" x14ac:dyDescent="0.2">
      <c r="B418" s="363"/>
      <c r="C418" s="287" t="s">
        <v>1708</v>
      </c>
      <c r="D418" s="287" t="s">
        <v>1709</v>
      </c>
      <c r="E418" s="287" t="s">
        <v>1710</v>
      </c>
      <c r="F418" s="287" t="s">
        <v>1654</v>
      </c>
      <c r="G418" s="287" t="s">
        <v>1708</v>
      </c>
      <c r="H418" s="287" t="s">
        <v>1709</v>
      </c>
      <c r="I418" s="287" t="s">
        <v>1710</v>
      </c>
      <c r="J418" s="287" t="s">
        <v>1654</v>
      </c>
    </row>
    <row r="419" spans="2:10" x14ac:dyDescent="0.2">
      <c r="B419" s="294" t="s">
        <v>1711</v>
      </c>
      <c r="C419" s="295">
        <v>6.5531054550150181E-2</v>
      </c>
      <c r="D419" s="295">
        <v>6.9284744210358795E-2</v>
      </c>
      <c r="E419" s="295">
        <v>7.3013153447080814E-2</v>
      </c>
      <c r="F419" s="295">
        <v>6.2862458349864037E-2</v>
      </c>
      <c r="G419" s="312">
        <v>11773.8</v>
      </c>
      <c r="H419" s="312">
        <v>11880.800000000001</v>
      </c>
      <c r="I419" s="312">
        <v>11987.665736061115</v>
      </c>
      <c r="J419" s="312">
        <v>11698.090486378154</v>
      </c>
    </row>
    <row r="420" spans="2:10" x14ac:dyDescent="0.2">
      <c r="B420" s="297" t="s">
        <v>1621</v>
      </c>
      <c r="C420" s="295">
        <v>5.6028142879843257E-2</v>
      </c>
      <c r="D420" s="295">
        <v>5.9771665448876465E-2</v>
      </c>
      <c r="E420" s="295">
        <v>6.6512510927720703E-2</v>
      </c>
      <c r="F420" s="295">
        <v>3.9691649848236921E-2</v>
      </c>
      <c r="G420" s="312">
        <v>10558.704308211069</v>
      </c>
      <c r="H420" s="312">
        <v>10596.031215161649</v>
      </c>
      <c r="I420" s="312">
        <v>10663.243713717631</v>
      </c>
      <c r="J420" s="312">
        <v>10395.807813940981</v>
      </c>
    </row>
    <row r="421" spans="2:10" x14ac:dyDescent="0.2">
      <c r="B421" s="297" t="s">
        <v>1622</v>
      </c>
      <c r="C421" s="295" t="s">
        <v>1712</v>
      </c>
      <c r="D421" s="295" t="s">
        <v>1712</v>
      </c>
      <c r="E421" s="295" t="s">
        <v>1712</v>
      </c>
      <c r="F421" s="295" t="s">
        <v>1712</v>
      </c>
      <c r="G421" s="295" t="s">
        <v>1712</v>
      </c>
      <c r="H421" s="295" t="s">
        <v>1712</v>
      </c>
      <c r="I421" s="295" t="s">
        <v>1712</v>
      </c>
      <c r="J421" s="295" t="s">
        <v>1712</v>
      </c>
    </row>
    <row r="422" spans="2:10" x14ac:dyDescent="0.2">
      <c r="B422" s="280"/>
      <c r="C422" s="280"/>
      <c r="D422" s="280"/>
      <c r="E422" s="280"/>
      <c r="F422" s="280"/>
      <c r="G422" s="280"/>
      <c r="H422" s="280"/>
      <c r="I422" s="280"/>
      <c r="J422" s="280"/>
    </row>
    <row r="423" spans="2:10" x14ac:dyDescent="0.2">
      <c r="B423" s="280"/>
      <c r="C423" s="280"/>
      <c r="D423" s="280"/>
      <c r="E423" s="280"/>
      <c r="F423" s="280"/>
      <c r="G423" s="280"/>
      <c r="H423" s="280"/>
      <c r="I423" s="280"/>
      <c r="J423" s="280"/>
    </row>
    <row r="424" spans="2:10" x14ac:dyDescent="0.2">
      <c r="B424" s="365" t="s">
        <v>1713</v>
      </c>
      <c r="C424" s="365"/>
      <c r="D424" s="365"/>
      <c r="E424" s="365"/>
      <c r="F424" s="365"/>
      <c r="G424" s="280"/>
      <c r="H424" s="280"/>
      <c r="I424" s="280"/>
      <c r="J424" s="280"/>
    </row>
    <row r="425" spans="2:10" ht="36" x14ac:dyDescent="0.2">
      <c r="B425" s="301"/>
      <c r="C425" s="317" t="s">
        <v>1711</v>
      </c>
      <c r="D425" s="287" t="s">
        <v>1621</v>
      </c>
      <c r="E425" s="287" t="s">
        <v>1622</v>
      </c>
      <c r="F425" s="280"/>
      <c r="G425" s="280"/>
      <c r="H425" s="318"/>
      <c r="I425" s="280"/>
      <c r="J425" s="280"/>
    </row>
    <row r="426" spans="2:10" x14ac:dyDescent="0.2">
      <c r="B426" s="294" t="s">
        <v>1626</v>
      </c>
      <c r="C426" s="75">
        <v>310000</v>
      </c>
      <c r="D426" s="75">
        <v>120000</v>
      </c>
      <c r="E426" s="319" t="s">
        <v>1712</v>
      </c>
      <c r="F426" s="280"/>
      <c r="G426" s="280"/>
      <c r="H426" s="280"/>
      <c r="I426" s="280"/>
      <c r="J426" s="280"/>
    </row>
    <row r="427" spans="2:10" x14ac:dyDescent="0.2">
      <c r="B427" s="294" t="s">
        <v>1627</v>
      </c>
      <c r="C427" s="304">
        <v>335526.07907264598</v>
      </c>
      <c r="D427" s="304">
        <v>123356.01082633399</v>
      </c>
      <c r="E427" s="319" t="s">
        <v>1712</v>
      </c>
      <c r="F427" s="280"/>
      <c r="G427" s="280"/>
      <c r="H427" s="280"/>
      <c r="I427" s="280"/>
      <c r="J427" s="280"/>
    </row>
    <row r="428" spans="2:10" x14ac:dyDescent="0.2">
      <c r="B428" s="294" t="s">
        <v>1628</v>
      </c>
      <c r="C428" s="305">
        <v>6.0870069687890798</v>
      </c>
      <c r="D428" s="305">
        <v>5.3114918632562897</v>
      </c>
      <c r="E428" s="319" t="s">
        <v>1712</v>
      </c>
      <c r="F428" s="280"/>
      <c r="G428" s="280"/>
      <c r="H428" s="280"/>
      <c r="I428" s="280"/>
      <c r="J428" s="280"/>
    </row>
    <row r="429" spans="2:10" x14ac:dyDescent="0.2">
      <c r="B429" s="294" t="s">
        <v>1714</v>
      </c>
      <c r="C429" s="305">
        <v>6.9904731471569397</v>
      </c>
      <c r="D429" s="305">
        <v>6.2128647483483599</v>
      </c>
      <c r="E429" s="319" t="s">
        <v>1712</v>
      </c>
      <c r="F429" s="280"/>
      <c r="G429" s="280"/>
      <c r="H429" s="280"/>
      <c r="I429" s="280"/>
      <c r="J429" s="280"/>
    </row>
    <row r="430" spans="2:10" x14ac:dyDescent="0.2">
      <c r="B430" s="294" t="s">
        <v>1715</v>
      </c>
      <c r="C430" s="305">
        <v>5.4786233764575103</v>
      </c>
      <c r="D430" s="305">
        <v>3.56599551804918</v>
      </c>
      <c r="E430" s="319" t="s">
        <v>1712</v>
      </c>
      <c r="F430" s="280"/>
      <c r="G430" s="280"/>
      <c r="H430" s="280"/>
      <c r="I430" s="280"/>
      <c r="J430" s="280"/>
    </row>
    <row r="431" spans="2:10" x14ac:dyDescent="0.2">
      <c r="B431" s="280"/>
      <c r="C431" s="280"/>
      <c r="D431" s="280"/>
      <c r="E431" s="280"/>
      <c r="F431" s="280"/>
      <c r="G431" s="280"/>
      <c r="H431" s="280"/>
      <c r="I431" s="280"/>
      <c r="J431" s="280"/>
    </row>
    <row r="432" spans="2:10" x14ac:dyDescent="0.2">
      <c r="B432" s="365" t="s">
        <v>1716</v>
      </c>
      <c r="C432" s="365"/>
      <c r="D432" s="365"/>
      <c r="E432" s="365"/>
      <c r="F432" s="365"/>
      <c r="G432" s="280"/>
      <c r="H432" s="280"/>
      <c r="I432" s="280"/>
      <c r="J432" s="280"/>
    </row>
    <row r="433" spans="2:10" ht="36" x14ac:dyDescent="0.2">
      <c r="B433" s="301"/>
      <c r="C433" s="302" t="s">
        <v>1711</v>
      </c>
      <c r="D433" s="287" t="s">
        <v>1621</v>
      </c>
      <c r="E433" s="287" t="s">
        <v>1622</v>
      </c>
      <c r="F433" s="280"/>
      <c r="G433" s="280"/>
      <c r="H433" s="318"/>
      <c r="I433" s="280"/>
      <c r="J433" s="280"/>
    </row>
    <row r="434" spans="2:10" x14ac:dyDescent="0.2">
      <c r="B434" s="294" t="s">
        <v>1626</v>
      </c>
      <c r="C434" s="75">
        <v>310000</v>
      </c>
      <c r="D434" s="75">
        <v>120000</v>
      </c>
      <c r="E434" s="319" t="s">
        <v>1712</v>
      </c>
      <c r="F434" s="280"/>
      <c r="G434" s="280"/>
      <c r="H434" s="280"/>
      <c r="I434" s="280"/>
      <c r="J434" s="280"/>
    </row>
    <row r="435" spans="2:10" x14ac:dyDescent="0.2">
      <c r="B435" s="294" t="s">
        <v>1627</v>
      </c>
      <c r="C435" s="304">
        <v>337141.89631902002</v>
      </c>
      <c r="D435" s="304">
        <v>123593.152170188</v>
      </c>
      <c r="E435" s="319" t="s">
        <v>1712</v>
      </c>
      <c r="F435" s="280"/>
      <c r="G435" s="280"/>
      <c r="H435" s="280"/>
      <c r="I435" s="280"/>
      <c r="J435" s="280"/>
    </row>
    <row r="436" spans="2:10" x14ac:dyDescent="0.2">
      <c r="B436" s="294" t="s">
        <v>1628</v>
      </c>
      <c r="C436" s="305">
        <v>6.4633833723664003</v>
      </c>
      <c r="D436" s="305">
        <v>5.6900237427693101</v>
      </c>
      <c r="E436" s="319" t="s">
        <v>1712</v>
      </c>
      <c r="F436" s="280"/>
      <c r="G436" s="280"/>
      <c r="H436" s="280"/>
      <c r="I436" s="280"/>
      <c r="J436" s="280"/>
    </row>
    <row r="437" spans="2:10" x14ac:dyDescent="0.2">
      <c r="B437" s="294" t="s">
        <v>1714</v>
      </c>
      <c r="C437" s="305">
        <v>6.9904731471569397</v>
      </c>
      <c r="D437" s="305">
        <v>6.2128647483483599</v>
      </c>
      <c r="E437" s="319" t="s">
        <v>1712</v>
      </c>
      <c r="F437" s="280"/>
      <c r="G437" s="280"/>
      <c r="H437" s="280"/>
      <c r="I437" s="280"/>
      <c r="J437" s="280"/>
    </row>
    <row r="438" spans="2:10" x14ac:dyDescent="0.2">
      <c r="B438" s="294" t="s">
        <v>1715</v>
      </c>
      <c r="C438" s="305">
        <v>5.4786233764575103</v>
      </c>
      <c r="D438" s="305">
        <v>3.56599551804918</v>
      </c>
      <c r="E438" s="319" t="s">
        <v>1712</v>
      </c>
      <c r="F438" s="280"/>
      <c r="G438" s="280"/>
      <c r="H438" s="280"/>
      <c r="I438" s="280"/>
      <c r="J438" s="280"/>
    </row>
    <row r="439" spans="2:10" x14ac:dyDescent="0.2">
      <c r="B439" s="280"/>
      <c r="C439" s="280"/>
      <c r="D439" s="280"/>
      <c r="E439" s="280"/>
      <c r="F439" s="280"/>
      <c r="G439" s="280"/>
      <c r="H439" s="280"/>
      <c r="I439" s="280"/>
      <c r="J439" s="280"/>
    </row>
    <row r="440" spans="2:10" x14ac:dyDescent="0.2">
      <c r="B440" s="293" t="s">
        <v>1641</v>
      </c>
      <c r="C440" s="301"/>
      <c r="D440" s="280"/>
      <c r="E440" s="280"/>
      <c r="F440" s="280"/>
      <c r="G440" s="280"/>
      <c r="H440" s="280"/>
      <c r="I440" s="280"/>
      <c r="J440" s="280"/>
    </row>
    <row r="441" spans="2:10" x14ac:dyDescent="0.2">
      <c r="B441" s="75" t="s">
        <v>1664</v>
      </c>
      <c r="C441" s="320">
        <v>92.377529496690286</v>
      </c>
      <c r="D441" s="280"/>
      <c r="E441" s="280"/>
      <c r="F441" s="280"/>
      <c r="G441" s="280"/>
      <c r="H441" s="280"/>
      <c r="I441" s="280"/>
      <c r="J441" s="280"/>
    </row>
    <row r="442" spans="2:10" x14ac:dyDescent="0.2">
      <c r="B442" s="75" t="s">
        <v>1665</v>
      </c>
      <c r="C442" s="311">
        <v>0.2330310190753401</v>
      </c>
      <c r="D442" s="280"/>
      <c r="E442" s="280"/>
      <c r="F442" s="280"/>
      <c r="G442" s="280"/>
      <c r="H442" s="280"/>
      <c r="I442" s="280"/>
      <c r="J442" s="280"/>
    </row>
    <row r="443" spans="2:10" x14ac:dyDescent="0.2">
      <c r="B443" s="75" t="s">
        <v>1642</v>
      </c>
      <c r="C443" s="311">
        <v>0.25050804611976879</v>
      </c>
      <c r="D443" s="280"/>
      <c r="E443" s="280"/>
      <c r="F443" s="280"/>
      <c r="G443" s="280"/>
      <c r="H443" s="280"/>
      <c r="I443" s="280"/>
      <c r="J443" s="280"/>
    </row>
    <row r="444" spans="2:10" x14ac:dyDescent="0.2">
      <c r="B444" s="75" t="s">
        <v>1666</v>
      </c>
      <c r="C444" s="315">
        <v>6.9058939787684598E-2</v>
      </c>
      <c r="D444" s="280"/>
      <c r="E444" s="280"/>
      <c r="F444" s="280"/>
      <c r="G444" s="280"/>
      <c r="H444" s="280"/>
      <c r="I444" s="280"/>
      <c r="J444" s="280"/>
    </row>
    <row r="447" spans="2:10" x14ac:dyDescent="0.2">
      <c r="B447" s="113" t="s">
        <v>1667</v>
      </c>
      <c r="C447" s="109"/>
      <c r="D447" s="109"/>
      <c r="E447" s="109"/>
    </row>
    <row r="448" spans="2:10" x14ac:dyDescent="0.2">
      <c r="B448" s="280" t="s">
        <v>1702</v>
      </c>
    </row>
    <row r="451" spans="2:4" x14ac:dyDescent="0.2">
      <c r="B451" s="216" t="s">
        <v>1643</v>
      </c>
    </row>
    <row r="452" spans="2:4" x14ac:dyDescent="0.2">
      <c r="B452" s="51" t="s">
        <v>1717</v>
      </c>
    </row>
    <row r="453" spans="2:4" x14ac:dyDescent="0.2">
      <c r="B453" s="51" t="s">
        <v>1718</v>
      </c>
    </row>
    <row r="454" spans="2:4" x14ac:dyDescent="0.2">
      <c r="B454" s="51" t="s">
        <v>1646</v>
      </c>
    </row>
    <row r="455" spans="2:4" x14ac:dyDescent="0.2">
      <c r="B455" s="216"/>
    </row>
    <row r="457" spans="2:4" x14ac:dyDescent="0.2">
      <c r="C457" s="368" t="s">
        <v>1705</v>
      </c>
      <c r="D457" s="368"/>
    </row>
    <row r="458" spans="2:4" x14ac:dyDescent="0.2">
      <c r="B458" s="284" t="s">
        <v>1706</v>
      </c>
      <c r="C458" s="372" t="s">
        <v>1719</v>
      </c>
      <c r="D458" s="372"/>
    </row>
  </sheetData>
  <mergeCells count="9">
    <mergeCell ref="B424:F424"/>
    <mergeCell ref="B432:F432"/>
    <mergeCell ref="C457:D457"/>
    <mergeCell ref="C458:D458"/>
    <mergeCell ref="H271:H383"/>
    <mergeCell ref="B416:I416"/>
    <mergeCell ref="B417:B418"/>
    <mergeCell ref="C417:D417"/>
    <mergeCell ref="G417:J417"/>
  </mergeCells>
  <pageMargins left="0" right="0" top="0" bottom="0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L323"/>
  <sheetViews>
    <sheetView workbookViewId="0"/>
  </sheetViews>
  <sheetFormatPr defaultRowHeight="12" x14ac:dyDescent="0.2"/>
  <cols>
    <col min="1" max="1" width="3.28515625" style="51" customWidth="1"/>
    <col min="2" max="2" width="51.28515625" style="51" customWidth="1"/>
    <col min="3" max="3" width="14.85546875" style="51" customWidth="1"/>
    <col min="4" max="4" width="24.7109375" style="51" customWidth="1"/>
    <col min="5" max="5" width="16.7109375" style="51" customWidth="1"/>
    <col min="6" max="6" width="16.5703125" style="51" customWidth="1"/>
    <col min="7" max="7" width="17.7109375" style="51" customWidth="1"/>
    <col min="8" max="8" width="12.85546875" style="51" customWidth="1"/>
    <col min="9" max="9" width="10.42578125" style="51" customWidth="1"/>
    <col min="10" max="10" width="12.85546875" style="51" bestFit="1" customWidth="1"/>
    <col min="11" max="16384" width="9.140625" style="51"/>
  </cols>
  <sheetData>
    <row r="1" spans="1:10" ht="15.95" customHeight="1" x14ac:dyDescent="0.2">
      <c r="A1" s="50"/>
      <c r="B1" s="46" t="s">
        <v>1232</v>
      </c>
      <c r="C1" s="50"/>
      <c r="D1" s="50"/>
      <c r="E1" s="50"/>
      <c r="F1" s="50"/>
      <c r="G1" s="50"/>
      <c r="H1" s="50"/>
      <c r="I1" s="50"/>
      <c r="J1" s="50"/>
    </row>
    <row r="2" spans="1:10" ht="12.95" customHeight="1" x14ac:dyDescent="0.2">
      <c r="A2" s="50"/>
      <c r="B2" s="2"/>
      <c r="C2" s="50"/>
      <c r="D2" s="50"/>
      <c r="E2" s="50"/>
      <c r="F2" s="50"/>
      <c r="G2" s="50"/>
      <c r="H2" s="50"/>
      <c r="I2" s="50"/>
      <c r="J2" s="50"/>
    </row>
    <row r="3" spans="1:10" ht="12.95" customHeight="1" x14ac:dyDescent="0.2">
      <c r="A3" s="3"/>
      <c r="B3" s="52" t="s">
        <v>1</v>
      </c>
      <c r="C3" s="50"/>
      <c r="D3" s="50"/>
      <c r="E3" s="50"/>
      <c r="F3" s="50"/>
      <c r="G3" s="50"/>
      <c r="H3" s="50"/>
      <c r="I3" s="50"/>
      <c r="J3" s="50"/>
    </row>
    <row r="4" spans="1:10" ht="27.95" customHeight="1" x14ac:dyDescent="0.2">
      <c r="A4" s="50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53"/>
    </row>
    <row r="5" spans="1:10" ht="12.95" customHeight="1" x14ac:dyDescent="0.2">
      <c r="A5" s="50"/>
      <c r="B5" s="8" t="s">
        <v>11</v>
      </c>
      <c r="C5" s="9"/>
      <c r="D5" s="9"/>
      <c r="E5" s="9"/>
      <c r="F5" s="9"/>
      <c r="G5" s="9"/>
      <c r="H5" s="15"/>
      <c r="I5" s="16"/>
      <c r="J5" s="50"/>
    </row>
    <row r="6" spans="1:10" ht="12.95" customHeight="1" x14ac:dyDescent="0.2">
      <c r="A6" s="50"/>
      <c r="B6" s="8" t="s">
        <v>12</v>
      </c>
      <c r="C6" s="9"/>
      <c r="D6" s="9"/>
      <c r="E6" s="9"/>
      <c r="F6" s="54"/>
      <c r="G6" s="15"/>
      <c r="H6" s="15"/>
      <c r="I6" s="16"/>
      <c r="J6" s="50"/>
    </row>
    <row r="7" spans="1:10" ht="12.95" customHeight="1" x14ac:dyDescent="0.2">
      <c r="A7" s="10"/>
      <c r="B7" s="11" t="s">
        <v>26</v>
      </c>
      <c r="C7" s="9" t="s">
        <v>27</v>
      </c>
      <c r="D7" s="9" t="s">
        <v>28</v>
      </c>
      <c r="E7" s="12">
        <v>1801644</v>
      </c>
      <c r="F7" s="13">
        <v>8249.73</v>
      </c>
      <c r="G7" s="14">
        <v>3.0700000000000002E-2</v>
      </c>
      <c r="H7" s="15"/>
      <c r="I7" s="16"/>
      <c r="J7" s="50"/>
    </row>
    <row r="8" spans="1:10" ht="12.95" customHeight="1" x14ac:dyDescent="0.2">
      <c r="A8" s="10"/>
      <c r="B8" s="11" t="s">
        <v>18</v>
      </c>
      <c r="C8" s="9" t="s">
        <v>19</v>
      </c>
      <c r="D8" s="9" t="s">
        <v>20</v>
      </c>
      <c r="E8" s="12">
        <v>2534194</v>
      </c>
      <c r="F8" s="13">
        <v>7363.1</v>
      </c>
      <c r="G8" s="14">
        <v>2.7400000000000001E-2</v>
      </c>
      <c r="H8" s="15"/>
      <c r="I8" s="16"/>
      <c r="J8" s="50"/>
    </row>
    <row r="9" spans="1:10" ht="12.95" customHeight="1" x14ac:dyDescent="0.2">
      <c r="A9" s="10"/>
      <c r="B9" s="11" t="s">
        <v>506</v>
      </c>
      <c r="C9" s="9" t="s">
        <v>507</v>
      </c>
      <c r="D9" s="9" t="s">
        <v>76</v>
      </c>
      <c r="E9" s="12">
        <v>2504237</v>
      </c>
      <c r="F9" s="13">
        <v>6787.73</v>
      </c>
      <c r="G9" s="14">
        <v>2.52E-2</v>
      </c>
      <c r="H9" s="15"/>
      <c r="I9" s="16"/>
      <c r="J9" s="50"/>
    </row>
    <row r="10" spans="1:10" ht="12.95" customHeight="1" x14ac:dyDescent="0.2">
      <c r="A10" s="10"/>
      <c r="B10" s="11" t="s">
        <v>22</v>
      </c>
      <c r="C10" s="9" t="s">
        <v>23</v>
      </c>
      <c r="D10" s="9" t="s">
        <v>24</v>
      </c>
      <c r="E10" s="12">
        <v>2264919</v>
      </c>
      <c r="F10" s="13">
        <v>6498.05</v>
      </c>
      <c r="G10" s="14">
        <v>2.41E-2</v>
      </c>
      <c r="H10" s="15"/>
      <c r="I10" s="16"/>
      <c r="J10" s="50"/>
    </row>
    <row r="11" spans="1:10" ht="12.95" customHeight="1" x14ac:dyDescent="0.2">
      <c r="A11" s="10"/>
      <c r="B11" s="11" t="s">
        <v>120</v>
      </c>
      <c r="C11" s="9" t="s">
        <v>121</v>
      </c>
      <c r="D11" s="9" t="s">
        <v>122</v>
      </c>
      <c r="E11" s="12">
        <v>71157</v>
      </c>
      <c r="F11" s="13">
        <v>2722.47</v>
      </c>
      <c r="G11" s="14">
        <v>1.01E-2</v>
      </c>
      <c r="H11" s="15"/>
      <c r="I11" s="16"/>
      <c r="J11" s="50"/>
    </row>
    <row r="12" spans="1:10" ht="12.95" customHeight="1" x14ac:dyDescent="0.2">
      <c r="A12" s="10"/>
      <c r="B12" s="11" t="s">
        <v>124</v>
      </c>
      <c r="C12" s="9" t="s">
        <v>125</v>
      </c>
      <c r="D12" s="9" t="s">
        <v>102</v>
      </c>
      <c r="E12" s="12">
        <v>227992</v>
      </c>
      <c r="F12" s="13">
        <v>2675.71</v>
      </c>
      <c r="G12" s="14">
        <v>9.9000000000000008E-3</v>
      </c>
      <c r="H12" s="15"/>
      <c r="I12" s="16"/>
      <c r="J12" s="50"/>
    </row>
    <row r="13" spans="1:10" ht="12.95" customHeight="1" x14ac:dyDescent="0.2">
      <c r="A13" s="10"/>
      <c r="B13" s="11" t="s">
        <v>509</v>
      </c>
      <c r="C13" s="9" t="s">
        <v>510</v>
      </c>
      <c r="D13" s="9" t="s">
        <v>35</v>
      </c>
      <c r="E13" s="12">
        <v>788502</v>
      </c>
      <c r="F13" s="13">
        <v>2662.38</v>
      </c>
      <c r="G13" s="14">
        <v>9.9000000000000008E-3</v>
      </c>
      <c r="H13" s="15"/>
      <c r="I13" s="16"/>
      <c r="J13" s="50"/>
    </row>
    <row r="14" spans="1:10" ht="12.95" customHeight="1" x14ac:dyDescent="0.2">
      <c r="A14" s="10"/>
      <c r="B14" s="11" t="s">
        <v>484</v>
      </c>
      <c r="C14" s="9" t="s">
        <v>485</v>
      </c>
      <c r="D14" s="9" t="s">
        <v>486</v>
      </c>
      <c r="E14" s="12">
        <v>897508</v>
      </c>
      <c r="F14" s="13">
        <v>2294.9299999999998</v>
      </c>
      <c r="G14" s="14">
        <v>8.5000000000000006E-3</v>
      </c>
      <c r="H14" s="15"/>
      <c r="I14" s="16"/>
      <c r="J14" s="50"/>
    </row>
    <row r="15" spans="1:10" ht="12.95" customHeight="1" x14ac:dyDescent="0.2">
      <c r="A15" s="10"/>
      <c r="B15" s="11" t="s">
        <v>1034</v>
      </c>
      <c r="C15" s="9" t="s">
        <v>1035</v>
      </c>
      <c r="D15" s="9" t="s">
        <v>102</v>
      </c>
      <c r="E15" s="12">
        <v>45227</v>
      </c>
      <c r="F15" s="13">
        <v>272.36</v>
      </c>
      <c r="G15" s="14">
        <v>1E-3</v>
      </c>
      <c r="H15" s="15"/>
      <c r="I15" s="16"/>
      <c r="J15" s="50"/>
    </row>
    <row r="16" spans="1:10" ht="12.95" customHeight="1" x14ac:dyDescent="0.2">
      <c r="A16" s="10"/>
      <c r="B16" s="11" t="s">
        <v>113</v>
      </c>
      <c r="C16" s="9" t="s">
        <v>114</v>
      </c>
      <c r="D16" s="9" t="s">
        <v>59</v>
      </c>
      <c r="E16" s="12">
        <v>37238</v>
      </c>
      <c r="F16" s="13">
        <v>164.61</v>
      </c>
      <c r="G16" s="14">
        <v>5.9999999999999995E-4</v>
      </c>
      <c r="H16" s="15"/>
      <c r="I16" s="16"/>
      <c r="J16" s="50"/>
    </row>
    <row r="17" spans="1:10" ht="12.95" customHeight="1" x14ac:dyDescent="0.2">
      <c r="A17" s="50"/>
      <c r="B17" s="17" t="s">
        <v>126</v>
      </c>
      <c r="C17" s="18"/>
      <c r="D17" s="18"/>
      <c r="E17" s="18"/>
      <c r="F17" s="19">
        <f>SUM(F7:F16)</f>
        <v>39691.07</v>
      </c>
      <c r="G17" s="20">
        <f>SUM(G7:G16)</f>
        <v>0.14739999999999998</v>
      </c>
      <c r="H17" s="21"/>
      <c r="I17" s="22"/>
      <c r="J17" s="50"/>
    </row>
    <row r="18" spans="1:10" ht="12.95" customHeight="1" x14ac:dyDescent="0.2">
      <c r="A18" s="50"/>
      <c r="B18" s="8" t="s">
        <v>127</v>
      </c>
      <c r="C18" s="9"/>
      <c r="D18" s="9"/>
      <c r="E18" s="9"/>
      <c r="F18" s="54"/>
      <c r="G18" s="15"/>
      <c r="H18" s="15"/>
      <c r="I18" s="16"/>
      <c r="J18" s="50"/>
    </row>
    <row r="19" spans="1:10" ht="12.95" customHeight="1" x14ac:dyDescent="0.2">
      <c r="A19" s="10"/>
      <c r="B19" s="11" t="s">
        <v>129</v>
      </c>
      <c r="C19" s="9" t="s">
        <v>130</v>
      </c>
      <c r="D19" s="9" t="s">
        <v>131</v>
      </c>
      <c r="E19" s="12">
        <v>582000</v>
      </c>
      <c r="F19" s="13">
        <v>7689.38</v>
      </c>
      <c r="G19" s="14">
        <v>2.86E-2</v>
      </c>
      <c r="H19" s="15"/>
      <c r="I19" s="16"/>
      <c r="J19" s="50"/>
    </row>
    <row r="20" spans="1:10" ht="12.95" customHeight="1" x14ac:dyDescent="0.2">
      <c r="A20" s="10"/>
      <c r="B20" s="11" t="s">
        <v>14</v>
      </c>
      <c r="C20" s="9" t="s">
        <v>15</v>
      </c>
      <c r="D20" s="9" t="s">
        <v>16</v>
      </c>
      <c r="E20" s="12">
        <v>949850</v>
      </c>
      <c r="F20" s="13">
        <v>7072.11</v>
      </c>
      <c r="G20" s="14">
        <v>2.63E-2</v>
      </c>
      <c r="H20" s="15"/>
      <c r="I20" s="16"/>
      <c r="J20" s="50"/>
    </row>
    <row r="21" spans="1:10" ht="12.95" customHeight="1" x14ac:dyDescent="0.2">
      <c r="A21" s="10"/>
      <c r="B21" s="11" t="s">
        <v>57</v>
      </c>
      <c r="C21" s="9" t="s">
        <v>58</v>
      </c>
      <c r="D21" s="9" t="s">
        <v>59</v>
      </c>
      <c r="E21" s="12">
        <v>249850</v>
      </c>
      <c r="F21" s="13">
        <v>4569.76</v>
      </c>
      <c r="G21" s="14">
        <v>1.7000000000000001E-2</v>
      </c>
      <c r="H21" s="15"/>
      <c r="I21" s="16"/>
      <c r="J21" s="50"/>
    </row>
    <row r="22" spans="1:10" ht="12.95" customHeight="1" x14ac:dyDescent="0.2">
      <c r="A22" s="10"/>
      <c r="B22" s="11" t="s">
        <v>37</v>
      </c>
      <c r="C22" s="9" t="s">
        <v>38</v>
      </c>
      <c r="D22" s="9" t="s">
        <v>16</v>
      </c>
      <c r="E22" s="12">
        <v>966000</v>
      </c>
      <c r="F22" s="13">
        <v>3711.37</v>
      </c>
      <c r="G22" s="14">
        <v>1.38E-2</v>
      </c>
      <c r="H22" s="15"/>
      <c r="I22" s="16"/>
      <c r="J22" s="50"/>
    </row>
    <row r="23" spans="1:10" ht="12.95" customHeight="1" x14ac:dyDescent="0.2">
      <c r="A23" s="10"/>
      <c r="B23" s="11" t="s">
        <v>512</v>
      </c>
      <c r="C23" s="9" t="s">
        <v>513</v>
      </c>
      <c r="D23" s="9" t="s">
        <v>42</v>
      </c>
      <c r="E23" s="12">
        <v>192375</v>
      </c>
      <c r="F23" s="13">
        <v>2735.19</v>
      </c>
      <c r="G23" s="14">
        <v>1.0200000000000001E-2</v>
      </c>
      <c r="H23" s="15"/>
      <c r="I23" s="16"/>
      <c r="J23" s="50"/>
    </row>
    <row r="24" spans="1:10" ht="12.95" customHeight="1" x14ac:dyDescent="0.2">
      <c r="A24" s="10"/>
      <c r="B24" s="11" t="s">
        <v>732</v>
      </c>
      <c r="C24" s="9" t="s">
        <v>733</v>
      </c>
      <c r="D24" s="9" t="s">
        <v>153</v>
      </c>
      <c r="E24" s="12">
        <v>12250</v>
      </c>
      <c r="F24" s="13">
        <v>1406.55</v>
      </c>
      <c r="G24" s="14">
        <v>5.1999999999999998E-3</v>
      </c>
      <c r="H24" s="15"/>
      <c r="I24" s="16"/>
      <c r="J24" s="50"/>
    </row>
    <row r="25" spans="1:10" ht="12.95" customHeight="1" x14ac:dyDescent="0.2">
      <c r="A25" s="10"/>
      <c r="B25" s="11" t="s">
        <v>147</v>
      </c>
      <c r="C25" s="9" t="s">
        <v>148</v>
      </c>
      <c r="D25" s="9" t="s">
        <v>149</v>
      </c>
      <c r="E25" s="12">
        <v>509250</v>
      </c>
      <c r="F25" s="13">
        <v>1276.08</v>
      </c>
      <c r="G25" s="14">
        <v>4.7000000000000002E-3</v>
      </c>
      <c r="H25" s="15"/>
      <c r="I25" s="16"/>
      <c r="J25" s="50"/>
    </row>
    <row r="26" spans="1:10" ht="12.95" customHeight="1" x14ac:dyDescent="0.2">
      <c r="A26" s="10"/>
      <c r="B26" s="11" t="s">
        <v>139</v>
      </c>
      <c r="C26" s="9" t="s">
        <v>140</v>
      </c>
      <c r="D26" s="9" t="s">
        <v>141</v>
      </c>
      <c r="E26" s="12">
        <v>21875</v>
      </c>
      <c r="F26" s="13">
        <v>891.38</v>
      </c>
      <c r="G26" s="14">
        <v>3.3E-3</v>
      </c>
      <c r="H26" s="15"/>
      <c r="I26" s="16"/>
      <c r="J26" s="50"/>
    </row>
    <row r="27" spans="1:10" ht="12.95" customHeight="1" x14ac:dyDescent="0.2">
      <c r="A27" s="10"/>
      <c r="B27" s="11" t="s">
        <v>44</v>
      </c>
      <c r="C27" s="9" t="s">
        <v>45</v>
      </c>
      <c r="D27" s="9" t="s">
        <v>46</v>
      </c>
      <c r="E27" s="12">
        <v>27800</v>
      </c>
      <c r="F27" s="13">
        <v>846.68</v>
      </c>
      <c r="G27" s="14">
        <v>3.0999999999999999E-3</v>
      </c>
      <c r="H27" s="15"/>
      <c r="I27" s="16"/>
      <c r="J27" s="50"/>
    </row>
    <row r="28" spans="1:10" ht="12.95" customHeight="1" x14ac:dyDescent="0.2">
      <c r="A28" s="10"/>
      <c r="B28" s="11" t="s">
        <v>163</v>
      </c>
      <c r="C28" s="9" t="s">
        <v>164</v>
      </c>
      <c r="D28" s="9" t="s">
        <v>165</v>
      </c>
      <c r="E28" s="12">
        <v>407000</v>
      </c>
      <c r="F28" s="13">
        <v>846.64</v>
      </c>
      <c r="G28" s="14">
        <v>3.0999999999999999E-3</v>
      </c>
      <c r="H28" s="15"/>
      <c r="I28" s="16"/>
      <c r="J28" s="50"/>
    </row>
    <row r="29" spans="1:10" ht="12.95" customHeight="1" x14ac:dyDescent="0.2">
      <c r="A29" s="10"/>
      <c r="B29" s="11" t="s">
        <v>176</v>
      </c>
      <c r="C29" s="9" t="s">
        <v>177</v>
      </c>
      <c r="D29" s="9" t="s">
        <v>165</v>
      </c>
      <c r="E29" s="12">
        <v>58050</v>
      </c>
      <c r="F29" s="13">
        <v>741.88</v>
      </c>
      <c r="G29" s="14">
        <v>2.8E-3</v>
      </c>
      <c r="H29" s="15"/>
      <c r="I29" s="16"/>
      <c r="J29" s="50"/>
    </row>
    <row r="30" spans="1:10" ht="12.95" customHeight="1" x14ac:dyDescent="0.2">
      <c r="A30" s="10"/>
      <c r="B30" s="11" t="s">
        <v>179</v>
      </c>
      <c r="C30" s="9" t="s">
        <v>180</v>
      </c>
      <c r="D30" s="9" t="s">
        <v>181</v>
      </c>
      <c r="E30" s="12">
        <v>110550</v>
      </c>
      <c r="F30" s="13">
        <v>652.91</v>
      </c>
      <c r="G30" s="14">
        <v>2.3999999999999998E-3</v>
      </c>
      <c r="H30" s="15"/>
      <c r="I30" s="16"/>
      <c r="J30" s="50"/>
    </row>
    <row r="31" spans="1:10" ht="12.95" customHeight="1" x14ac:dyDescent="0.2">
      <c r="A31" s="10"/>
      <c r="B31" s="11" t="s">
        <v>706</v>
      </c>
      <c r="C31" s="9" t="s">
        <v>707</v>
      </c>
      <c r="D31" s="9" t="s">
        <v>708</v>
      </c>
      <c r="E31" s="12">
        <v>479250</v>
      </c>
      <c r="F31" s="13">
        <v>421.69</v>
      </c>
      <c r="G31" s="14">
        <v>1.6000000000000001E-3</v>
      </c>
      <c r="H31" s="15"/>
      <c r="I31" s="16"/>
      <c r="J31" s="50"/>
    </row>
    <row r="32" spans="1:10" ht="12.95" customHeight="1" x14ac:dyDescent="0.2">
      <c r="A32" s="10"/>
      <c r="B32" s="11" t="s">
        <v>183</v>
      </c>
      <c r="C32" s="9" t="s">
        <v>184</v>
      </c>
      <c r="D32" s="9" t="s">
        <v>35</v>
      </c>
      <c r="E32" s="12">
        <v>19250</v>
      </c>
      <c r="F32" s="13">
        <v>343.34</v>
      </c>
      <c r="G32" s="14">
        <v>1.2999999999999999E-3</v>
      </c>
      <c r="H32" s="15"/>
      <c r="I32" s="16"/>
      <c r="J32" s="50"/>
    </row>
    <row r="33" spans="1:10" ht="12.95" customHeight="1" x14ac:dyDescent="0.2">
      <c r="A33" s="10"/>
      <c r="B33" s="11" t="s">
        <v>702</v>
      </c>
      <c r="C33" s="9" t="s">
        <v>703</v>
      </c>
      <c r="D33" s="9" t="s">
        <v>704</v>
      </c>
      <c r="E33" s="12">
        <v>65625</v>
      </c>
      <c r="F33" s="13">
        <v>273.49</v>
      </c>
      <c r="G33" s="14">
        <v>1E-3</v>
      </c>
      <c r="H33" s="15"/>
      <c r="I33" s="16"/>
      <c r="J33" s="50"/>
    </row>
    <row r="34" spans="1:10" ht="12.95" customHeight="1" x14ac:dyDescent="0.2">
      <c r="A34" s="10"/>
      <c r="B34" s="11" t="s">
        <v>761</v>
      </c>
      <c r="C34" s="9" t="s">
        <v>762</v>
      </c>
      <c r="D34" s="9" t="s">
        <v>35</v>
      </c>
      <c r="E34" s="12">
        <v>68200</v>
      </c>
      <c r="F34" s="13">
        <v>247.77</v>
      </c>
      <c r="G34" s="14">
        <v>8.9999999999999998E-4</v>
      </c>
      <c r="H34" s="15"/>
      <c r="I34" s="16"/>
      <c r="J34" s="50"/>
    </row>
    <row r="35" spans="1:10" ht="12.95" customHeight="1" x14ac:dyDescent="0.2">
      <c r="A35" s="10"/>
      <c r="B35" s="11" t="s">
        <v>813</v>
      </c>
      <c r="C35" s="9" t="s">
        <v>814</v>
      </c>
      <c r="D35" s="9" t="s">
        <v>815</v>
      </c>
      <c r="E35" s="12">
        <v>7875</v>
      </c>
      <c r="F35" s="13">
        <v>144.12</v>
      </c>
      <c r="G35" s="14">
        <v>5.0000000000000001E-4</v>
      </c>
      <c r="H35" s="15"/>
      <c r="I35" s="16"/>
      <c r="J35" s="50"/>
    </row>
    <row r="36" spans="1:10" ht="12.95" customHeight="1" x14ac:dyDescent="0.2">
      <c r="A36" s="10"/>
      <c r="B36" s="11" t="s">
        <v>515</v>
      </c>
      <c r="C36" s="9" t="s">
        <v>516</v>
      </c>
      <c r="D36" s="9" t="s">
        <v>153</v>
      </c>
      <c r="E36" s="12">
        <v>27300</v>
      </c>
      <c r="F36" s="13">
        <v>122.26</v>
      </c>
      <c r="G36" s="14">
        <v>5.0000000000000001E-4</v>
      </c>
      <c r="H36" s="15"/>
      <c r="I36" s="16"/>
      <c r="J36" s="50"/>
    </row>
    <row r="37" spans="1:10" ht="12.95" customHeight="1" x14ac:dyDescent="0.2">
      <c r="A37" s="10"/>
      <c r="B37" s="11" t="s">
        <v>143</v>
      </c>
      <c r="C37" s="9" t="s">
        <v>144</v>
      </c>
      <c r="D37" s="9" t="s">
        <v>145</v>
      </c>
      <c r="E37" s="12">
        <v>9100</v>
      </c>
      <c r="F37" s="13">
        <v>102.53</v>
      </c>
      <c r="G37" s="14">
        <v>4.0000000000000002E-4</v>
      </c>
      <c r="H37" s="15"/>
      <c r="I37" s="16"/>
      <c r="J37" s="50"/>
    </row>
    <row r="38" spans="1:10" ht="12.95" customHeight="1" x14ac:dyDescent="0.2">
      <c r="A38" s="10"/>
      <c r="B38" s="11" t="s">
        <v>51</v>
      </c>
      <c r="C38" s="9" t="s">
        <v>52</v>
      </c>
      <c r="D38" s="9" t="s">
        <v>16</v>
      </c>
      <c r="E38" s="12">
        <v>3125</v>
      </c>
      <c r="F38" s="13">
        <v>40.21</v>
      </c>
      <c r="G38" s="14">
        <v>1E-4</v>
      </c>
      <c r="H38" s="15"/>
      <c r="I38" s="16"/>
      <c r="J38" s="50"/>
    </row>
    <row r="39" spans="1:10" ht="12.95" customHeight="1" x14ac:dyDescent="0.2">
      <c r="A39" s="10"/>
      <c r="B39" s="11" t="s">
        <v>729</v>
      </c>
      <c r="C39" s="9" t="s">
        <v>730</v>
      </c>
      <c r="D39" s="9" t="s">
        <v>16</v>
      </c>
      <c r="E39" s="12">
        <v>14400</v>
      </c>
      <c r="F39" s="13">
        <v>30</v>
      </c>
      <c r="G39" s="14">
        <v>1E-4</v>
      </c>
      <c r="H39" s="15"/>
      <c r="I39" s="16"/>
      <c r="J39" s="50"/>
    </row>
    <row r="40" spans="1:10" ht="12.95" customHeight="1" x14ac:dyDescent="0.2">
      <c r="A40" s="10"/>
      <c r="B40" s="11" t="s">
        <v>64</v>
      </c>
      <c r="C40" s="9" t="s">
        <v>65</v>
      </c>
      <c r="D40" s="9" t="s">
        <v>66</v>
      </c>
      <c r="E40" s="12">
        <v>1800</v>
      </c>
      <c r="F40" s="13">
        <v>19.399999999999999</v>
      </c>
      <c r="G40" s="14">
        <v>1E-4</v>
      </c>
      <c r="H40" s="15"/>
      <c r="I40" s="16"/>
      <c r="J40" s="50"/>
    </row>
    <row r="41" spans="1:10" ht="12.95" customHeight="1" x14ac:dyDescent="0.2">
      <c r="A41" s="10"/>
      <c r="B41" s="11" t="s">
        <v>749</v>
      </c>
      <c r="C41" s="9" t="s">
        <v>750</v>
      </c>
      <c r="D41" s="9" t="s">
        <v>35</v>
      </c>
      <c r="E41" s="12">
        <v>2350</v>
      </c>
      <c r="F41" s="13">
        <v>5.62</v>
      </c>
      <c r="G41" s="14" t="s">
        <v>1422</v>
      </c>
      <c r="H41" s="15"/>
      <c r="I41" s="16"/>
      <c r="J41" s="50"/>
    </row>
    <row r="42" spans="1:10" ht="12.95" customHeight="1" x14ac:dyDescent="0.2">
      <c r="A42" s="50"/>
      <c r="B42" s="17" t="s">
        <v>126</v>
      </c>
      <c r="C42" s="18"/>
      <c r="D42" s="18"/>
      <c r="E42" s="18"/>
      <c r="F42" s="19">
        <f>SUM(F19:F41)</f>
        <v>34190.359999999993</v>
      </c>
      <c r="G42" s="20">
        <f>SUM(G19:G41)</f>
        <v>0.12699999999999997</v>
      </c>
      <c r="H42" s="21"/>
      <c r="I42" s="22"/>
      <c r="J42" s="50"/>
    </row>
    <row r="43" spans="1:10" ht="12.95" customHeight="1" x14ac:dyDescent="0.2">
      <c r="A43" s="50"/>
      <c r="B43" s="8" t="s">
        <v>188</v>
      </c>
      <c r="C43" s="9"/>
      <c r="D43" s="9"/>
      <c r="E43" s="9"/>
      <c r="F43" s="54"/>
      <c r="G43" s="15"/>
      <c r="H43" s="15"/>
      <c r="I43" s="16"/>
      <c r="J43" s="50"/>
    </row>
    <row r="44" spans="1:10" ht="12.95" customHeight="1" x14ac:dyDescent="0.2">
      <c r="A44" s="10"/>
      <c r="B44" s="11" t="s">
        <v>190</v>
      </c>
      <c r="C44" s="9" t="s">
        <v>191</v>
      </c>
      <c r="D44" s="9" t="s">
        <v>181</v>
      </c>
      <c r="E44" s="12">
        <v>3245255</v>
      </c>
      <c r="F44" s="13">
        <v>13862.76</v>
      </c>
      <c r="G44" s="14">
        <v>5.1499999999999997E-2</v>
      </c>
      <c r="H44" s="15"/>
      <c r="I44" s="16"/>
      <c r="J44" s="50"/>
    </row>
    <row r="45" spans="1:10" ht="12.95" customHeight="1" x14ac:dyDescent="0.2">
      <c r="A45" s="10"/>
      <c r="B45" s="11" t="s">
        <v>193</v>
      </c>
      <c r="C45" s="9" t="s">
        <v>194</v>
      </c>
      <c r="D45" s="9" t="s">
        <v>181</v>
      </c>
      <c r="E45" s="12">
        <v>4219738</v>
      </c>
      <c r="F45" s="13">
        <v>13455.9</v>
      </c>
      <c r="G45" s="14">
        <v>0.05</v>
      </c>
      <c r="H45" s="15"/>
      <c r="I45" s="16"/>
      <c r="J45" s="50"/>
    </row>
    <row r="46" spans="1:10" ht="12.95" customHeight="1" x14ac:dyDescent="0.2">
      <c r="A46" s="50"/>
      <c r="B46" s="17" t="s">
        <v>126</v>
      </c>
      <c r="C46" s="18"/>
      <c r="D46" s="18"/>
      <c r="E46" s="18"/>
      <c r="F46" s="19">
        <v>27318.66</v>
      </c>
      <c r="G46" s="20">
        <v>0.10150000000000001</v>
      </c>
      <c r="H46" s="21"/>
      <c r="I46" s="22"/>
      <c r="J46" s="50"/>
    </row>
    <row r="47" spans="1:10" ht="12.95" customHeight="1" x14ac:dyDescent="0.2">
      <c r="A47" s="50"/>
      <c r="B47" s="17" t="s">
        <v>198</v>
      </c>
      <c r="C47" s="18"/>
      <c r="D47" s="18"/>
      <c r="E47" s="18"/>
      <c r="F47" s="21" t="s">
        <v>199</v>
      </c>
      <c r="G47" s="21" t="s">
        <v>199</v>
      </c>
      <c r="H47" s="21"/>
      <c r="I47" s="22"/>
      <c r="J47" s="50"/>
    </row>
    <row r="48" spans="1:10" ht="12.95" customHeight="1" x14ac:dyDescent="0.2">
      <c r="A48" s="50"/>
      <c r="B48" s="17" t="s">
        <v>126</v>
      </c>
      <c r="C48" s="18"/>
      <c r="D48" s="18"/>
      <c r="E48" s="18"/>
      <c r="F48" s="21" t="s">
        <v>199</v>
      </c>
      <c r="G48" s="21" t="s">
        <v>199</v>
      </c>
      <c r="H48" s="21"/>
      <c r="I48" s="22"/>
      <c r="J48" s="50"/>
    </row>
    <row r="49" spans="1:10" ht="12.95" customHeight="1" x14ac:dyDescent="0.2">
      <c r="A49" s="50"/>
      <c r="B49" s="17" t="s">
        <v>200</v>
      </c>
      <c r="C49" s="23"/>
      <c r="D49" s="18"/>
      <c r="E49" s="23"/>
      <c r="F49" s="19">
        <v>101200.09</v>
      </c>
      <c r="G49" s="20">
        <v>0.37590000000000001</v>
      </c>
      <c r="H49" s="21"/>
      <c r="I49" s="22"/>
      <c r="J49" s="50"/>
    </row>
    <row r="50" spans="1:10" ht="12.95" customHeight="1" x14ac:dyDescent="0.2">
      <c r="A50" s="50"/>
      <c r="B50" s="8" t="s">
        <v>382</v>
      </c>
      <c r="C50" s="9"/>
      <c r="D50" s="9"/>
      <c r="E50" s="9"/>
      <c r="F50" s="9"/>
      <c r="G50" s="9"/>
      <c r="H50" s="15"/>
      <c r="I50" s="16"/>
      <c r="J50" s="50"/>
    </row>
    <row r="51" spans="1:10" ht="12.95" customHeight="1" x14ac:dyDescent="0.2">
      <c r="A51" s="50"/>
      <c r="B51" s="8" t="s">
        <v>383</v>
      </c>
      <c r="C51" s="9"/>
      <c r="D51" s="9"/>
      <c r="E51" s="9"/>
      <c r="F51" s="54"/>
      <c r="G51" s="15"/>
      <c r="H51" s="15"/>
      <c r="I51" s="16"/>
      <c r="J51" s="50"/>
    </row>
    <row r="52" spans="1:10" ht="12.95" customHeight="1" x14ac:dyDescent="0.2">
      <c r="A52" s="10"/>
      <c r="B52" s="11" t="s">
        <v>1322</v>
      </c>
      <c r="C52" s="9" t="s">
        <v>561</v>
      </c>
      <c r="D52" s="9" t="s">
        <v>365</v>
      </c>
      <c r="E52" s="12">
        <v>10000000</v>
      </c>
      <c r="F52" s="13">
        <v>9781.1200000000008</v>
      </c>
      <c r="G52" s="14">
        <v>3.6299999999999999E-2</v>
      </c>
      <c r="H52" s="24">
        <v>7.7399999999999997E-2</v>
      </c>
      <c r="I52" s="16"/>
      <c r="J52" s="50"/>
    </row>
    <row r="53" spans="1:10" ht="12.95" customHeight="1" x14ac:dyDescent="0.2">
      <c r="A53" s="10"/>
      <c r="B53" s="11" t="s">
        <v>1308</v>
      </c>
      <c r="C53" s="9" t="s">
        <v>528</v>
      </c>
      <c r="D53" s="9" t="s">
        <v>365</v>
      </c>
      <c r="E53" s="12">
        <v>7500000</v>
      </c>
      <c r="F53" s="13">
        <v>7574</v>
      </c>
      <c r="G53" s="14">
        <v>2.81E-2</v>
      </c>
      <c r="H53" s="24">
        <v>7.6042999999999999E-2</v>
      </c>
      <c r="I53" s="16"/>
      <c r="J53" s="50"/>
    </row>
    <row r="54" spans="1:10" ht="12.95" customHeight="1" x14ac:dyDescent="0.2">
      <c r="A54" s="10"/>
      <c r="B54" s="11" t="s">
        <v>1329</v>
      </c>
      <c r="C54" s="9" t="s">
        <v>575</v>
      </c>
      <c r="D54" s="9" t="s">
        <v>365</v>
      </c>
      <c r="E54" s="12">
        <v>7000000</v>
      </c>
      <c r="F54" s="13">
        <v>6978.08</v>
      </c>
      <c r="G54" s="14">
        <v>2.5899999999999999E-2</v>
      </c>
      <c r="H54" s="24">
        <v>7.8060000000000004E-2</v>
      </c>
      <c r="I54" s="16"/>
      <c r="J54" s="50"/>
    </row>
    <row r="55" spans="1:10" ht="12.95" customHeight="1" x14ac:dyDescent="0.2">
      <c r="A55" s="10"/>
      <c r="B55" s="11" t="s">
        <v>1316</v>
      </c>
      <c r="C55" s="9" t="s">
        <v>544</v>
      </c>
      <c r="D55" s="9" t="s">
        <v>365</v>
      </c>
      <c r="E55" s="12">
        <v>5000000</v>
      </c>
      <c r="F55" s="13">
        <v>5000.42</v>
      </c>
      <c r="G55" s="14">
        <v>1.8599999999999998E-2</v>
      </c>
      <c r="H55" s="24">
        <v>7.7495999999999995E-2</v>
      </c>
      <c r="I55" s="16"/>
      <c r="J55" s="50"/>
    </row>
    <row r="56" spans="1:10" ht="12.95" customHeight="1" x14ac:dyDescent="0.2">
      <c r="A56" s="10"/>
      <c r="B56" s="11" t="s">
        <v>1442</v>
      </c>
      <c r="C56" s="9" t="s">
        <v>548</v>
      </c>
      <c r="D56" s="9" t="s">
        <v>549</v>
      </c>
      <c r="E56" s="12">
        <v>5000</v>
      </c>
      <c r="F56" s="13">
        <v>4967.97</v>
      </c>
      <c r="G56" s="14">
        <v>1.8499999999999999E-2</v>
      </c>
      <c r="H56" s="24">
        <v>7.8312999999999994E-2</v>
      </c>
      <c r="I56" s="16"/>
      <c r="J56" s="50"/>
    </row>
    <row r="57" spans="1:10" ht="12.95" customHeight="1" x14ac:dyDescent="0.2">
      <c r="A57" s="10"/>
      <c r="B57" s="11" t="s">
        <v>1306</v>
      </c>
      <c r="C57" s="9" t="s">
        <v>524</v>
      </c>
      <c r="D57" s="9" t="s">
        <v>365</v>
      </c>
      <c r="E57" s="12">
        <v>5000000</v>
      </c>
      <c r="F57" s="13">
        <v>4914.24</v>
      </c>
      <c r="G57" s="14">
        <v>1.83E-2</v>
      </c>
      <c r="H57" s="24">
        <v>7.6562000000000005E-2</v>
      </c>
      <c r="I57" s="16"/>
      <c r="J57" s="50"/>
    </row>
    <row r="58" spans="1:10" ht="12.95" customHeight="1" x14ac:dyDescent="0.2">
      <c r="A58" s="10"/>
      <c r="B58" s="11" t="s">
        <v>1390</v>
      </c>
      <c r="C58" s="9" t="s">
        <v>1036</v>
      </c>
      <c r="D58" s="9" t="s">
        <v>365</v>
      </c>
      <c r="E58" s="12">
        <v>5000000</v>
      </c>
      <c r="F58" s="13">
        <v>4900.4399999999996</v>
      </c>
      <c r="G58" s="14">
        <v>1.8200000000000001E-2</v>
      </c>
      <c r="H58" s="24">
        <v>7.5939000000000006E-2</v>
      </c>
      <c r="I58" s="16"/>
      <c r="J58" s="50"/>
    </row>
    <row r="59" spans="1:10" ht="12.95" customHeight="1" x14ac:dyDescent="0.2">
      <c r="A59" s="10"/>
      <c r="B59" s="11" t="s">
        <v>1321</v>
      </c>
      <c r="C59" s="9" t="s">
        <v>559</v>
      </c>
      <c r="D59" s="9" t="s">
        <v>365</v>
      </c>
      <c r="E59" s="12">
        <v>5000000</v>
      </c>
      <c r="F59" s="13">
        <v>4895.97</v>
      </c>
      <c r="G59" s="14">
        <v>1.8200000000000001E-2</v>
      </c>
      <c r="H59" s="24">
        <v>7.6327999999999993E-2</v>
      </c>
      <c r="I59" s="16"/>
      <c r="J59" s="50"/>
    </row>
    <row r="60" spans="1:10" ht="12.95" customHeight="1" x14ac:dyDescent="0.2">
      <c r="A60" s="10"/>
      <c r="B60" s="11" t="s">
        <v>1314</v>
      </c>
      <c r="C60" s="9" t="s">
        <v>540</v>
      </c>
      <c r="D60" s="9" t="s">
        <v>365</v>
      </c>
      <c r="E60" s="12">
        <v>4000000</v>
      </c>
      <c r="F60" s="13">
        <v>4023.35</v>
      </c>
      <c r="G60" s="14">
        <v>1.4999999999999999E-2</v>
      </c>
      <c r="H60" s="24">
        <v>7.5316999999999995E-2</v>
      </c>
      <c r="I60" s="16"/>
      <c r="J60" s="50"/>
    </row>
    <row r="61" spans="1:10" ht="12.95" customHeight="1" x14ac:dyDescent="0.2">
      <c r="A61" s="10"/>
      <c r="B61" s="11" t="s">
        <v>1318</v>
      </c>
      <c r="C61" s="9" t="s">
        <v>551</v>
      </c>
      <c r="D61" s="9" t="s">
        <v>365</v>
      </c>
      <c r="E61" s="12">
        <v>4000000</v>
      </c>
      <c r="F61" s="13">
        <v>3960.61</v>
      </c>
      <c r="G61" s="14">
        <v>1.47E-2</v>
      </c>
      <c r="H61" s="24">
        <v>7.7399999999999997E-2</v>
      </c>
      <c r="I61" s="16"/>
      <c r="J61" s="50"/>
    </row>
    <row r="62" spans="1:10" ht="12.95" customHeight="1" x14ac:dyDescent="0.2">
      <c r="A62" s="10"/>
      <c r="B62" s="11" t="s">
        <v>1391</v>
      </c>
      <c r="C62" s="9" t="s">
        <v>1037</v>
      </c>
      <c r="D62" s="9" t="s">
        <v>365</v>
      </c>
      <c r="E62" s="12">
        <v>3500000</v>
      </c>
      <c r="F62" s="13">
        <v>3535.17</v>
      </c>
      <c r="G62" s="14">
        <v>1.3100000000000001E-2</v>
      </c>
      <c r="H62" s="24">
        <v>7.7495999999999995E-2</v>
      </c>
      <c r="I62" s="16"/>
      <c r="J62" s="50"/>
    </row>
    <row r="63" spans="1:10" ht="12.95" customHeight="1" x14ac:dyDescent="0.2">
      <c r="A63" s="10"/>
      <c r="B63" s="11" t="s">
        <v>1355</v>
      </c>
      <c r="C63" s="9" t="s">
        <v>629</v>
      </c>
      <c r="D63" s="9" t="s">
        <v>365</v>
      </c>
      <c r="E63" s="12">
        <v>3500000</v>
      </c>
      <c r="F63" s="13">
        <v>3530.63</v>
      </c>
      <c r="G63" s="14">
        <v>1.3100000000000001E-2</v>
      </c>
      <c r="H63" s="24">
        <v>7.6042999999999999E-2</v>
      </c>
      <c r="I63" s="16"/>
      <c r="J63" s="50"/>
    </row>
    <row r="64" spans="1:10" ht="12.95" customHeight="1" x14ac:dyDescent="0.2">
      <c r="A64" s="10"/>
      <c r="B64" s="11" t="s">
        <v>1326</v>
      </c>
      <c r="C64" s="9" t="s">
        <v>569</v>
      </c>
      <c r="D64" s="9" t="s">
        <v>365</v>
      </c>
      <c r="E64" s="12">
        <v>3500000</v>
      </c>
      <c r="F64" s="13">
        <v>3507.22</v>
      </c>
      <c r="G64" s="14">
        <v>1.2999999999999999E-2</v>
      </c>
      <c r="H64" s="24">
        <v>7.8084000000000001E-2</v>
      </c>
      <c r="I64" s="16"/>
      <c r="J64" s="50"/>
    </row>
    <row r="65" spans="1:10" ht="12.95" customHeight="1" x14ac:dyDescent="0.2">
      <c r="A65" s="10"/>
      <c r="B65" s="11" t="s">
        <v>1311</v>
      </c>
      <c r="C65" s="9" t="s">
        <v>534</v>
      </c>
      <c r="D65" s="9" t="s">
        <v>365</v>
      </c>
      <c r="E65" s="12">
        <v>2500000</v>
      </c>
      <c r="F65" s="13">
        <v>2540.3200000000002</v>
      </c>
      <c r="G65" s="14">
        <v>9.4000000000000004E-3</v>
      </c>
      <c r="H65" s="24">
        <v>7.5694999999999998E-2</v>
      </c>
      <c r="I65" s="16"/>
      <c r="J65" s="50"/>
    </row>
    <row r="66" spans="1:10" ht="12.95" customHeight="1" x14ac:dyDescent="0.2">
      <c r="A66" s="10"/>
      <c r="B66" s="11" t="s">
        <v>1349</v>
      </c>
      <c r="C66" s="9" t="s">
        <v>617</v>
      </c>
      <c r="D66" s="9" t="s">
        <v>365</v>
      </c>
      <c r="E66" s="12">
        <v>2500000</v>
      </c>
      <c r="F66" s="13">
        <v>2522.7800000000002</v>
      </c>
      <c r="G66" s="14">
        <v>9.4000000000000004E-3</v>
      </c>
      <c r="H66" s="24">
        <v>7.6042999999999999E-2</v>
      </c>
      <c r="I66" s="16"/>
      <c r="J66" s="50"/>
    </row>
    <row r="67" spans="1:10" ht="12.95" customHeight="1" x14ac:dyDescent="0.2">
      <c r="A67" s="10"/>
      <c r="B67" s="11" t="s">
        <v>1333</v>
      </c>
      <c r="C67" s="9" t="s">
        <v>583</v>
      </c>
      <c r="D67" s="9" t="s">
        <v>365</v>
      </c>
      <c r="E67" s="12">
        <v>2500000</v>
      </c>
      <c r="F67" s="13">
        <v>2513.54</v>
      </c>
      <c r="G67" s="14">
        <v>9.2999999999999992E-3</v>
      </c>
      <c r="H67" s="24">
        <v>7.0085999999999996E-2</v>
      </c>
      <c r="I67" s="16"/>
      <c r="J67" s="50"/>
    </row>
    <row r="68" spans="1:10" ht="12.95" customHeight="1" x14ac:dyDescent="0.2">
      <c r="A68" s="10"/>
      <c r="B68" s="11" t="s">
        <v>1317</v>
      </c>
      <c r="C68" s="9" t="s">
        <v>546</v>
      </c>
      <c r="D68" s="9" t="s">
        <v>365</v>
      </c>
      <c r="E68" s="12">
        <v>2500000</v>
      </c>
      <c r="F68" s="13">
        <v>2485.5300000000002</v>
      </c>
      <c r="G68" s="14">
        <v>9.1999999999999998E-3</v>
      </c>
      <c r="H68" s="24">
        <v>7.6103000000000004E-2</v>
      </c>
      <c r="I68" s="16"/>
      <c r="J68" s="50"/>
    </row>
    <row r="69" spans="1:10" ht="12.95" customHeight="1" x14ac:dyDescent="0.2">
      <c r="A69" s="10"/>
      <c r="B69" s="11" t="s">
        <v>1313</v>
      </c>
      <c r="C69" s="9" t="s">
        <v>538</v>
      </c>
      <c r="D69" s="9" t="s">
        <v>386</v>
      </c>
      <c r="E69" s="12">
        <v>2500</v>
      </c>
      <c r="F69" s="13">
        <v>2477.34</v>
      </c>
      <c r="G69" s="14">
        <v>9.1999999999999998E-3</v>
      </c>
      <c r="H69" s="24">
        <v>7.8350000000000003E-2</v>
      </c>
      <c r="I69" s="16"/>
      <c r="J69" s="50"/>
    </row>
    <row r="70" spans="1:10" ht="12.95" customHeight="1" x14ac:dyDescent="0.2">
      <c r="A70" s="10"/>
      <c r="B70" s="11" t="s">
        <v>1392</v>
      </c>
      <c r="C70" s="9" t="s">
        <v>1038</v>
      </c>
      <c r="D70" s="9" t="s">
        <v>386</v>
      </c>
      <c r="E70" s="12">
        <v>2500</v>
      </c>
      <c r="F70" s="13">
        <v>2473.77</v>
      </c>
      <c r="G70" s="14">
        <v>9.1999999999999998E-3</v>
      </c>
      <c r="H70" s="24">
        <v>7.8350000000000003E-2</v>
      </c>
      <c r="I70" s="16"/>
      <c r="J70" s="50"/>
    </row>
    <row r="71" spans="1:10" ht="12.95" customHeight="1" x14ac:dyDescent="0.2">
      <c r="A71" s="10"/>
      <c r="B71" s="11" t="s">
        <v>1393</v>
      </c>
      <c r="C71" s="9" t="s">
        <v>1039</v>
      </c>
      <c r="D71" s="9" t="s">
        <v>386</v>
      </c>
      <c r="E71" s="12">
        <v>2500</v>
      </c>
      <c r="F71" s="13">
        <v>2469.63</v>
      </c>
      <c r="G71" s="14">
        <v>9.1999999999999998E-3</v>
      </c>
      <c r="H71" s="24">
        <v>7.9699999999999993E-2</v>
      </c>
      <c r="I71" s="16"/>
      <c r="J71" s="50"/>
    </row>
    <row r="72" spans="1:10" ht="12.95" customHeight="1" x14ac:dyDescent="0.2">
      <c r="A72" s="10"/>
      <c r="B72" s="11" t="s">
        <v>1443</v>
      </c>
      <c r="C72" s="9" t="s">
        <v>553</v>
      </c>
      <c r="D72" s="9" t="s">
        <v>386</v>
      </c>
      <c r="E72" s="12">
        <v>2500</v>
      </c>
      <c r="F72" s="13">
        <v>2466.11</v>
      </c>
      <c r="G72" s="14">
        <v>9.1999999999999998E-3</v>
      </c>
      <c r="H72" s="24">
        <v>8.1000000000000003E-2</v>
      </c>
      <c r="I72" s="16"/>
      <c r="J72" s="50"/>
    </row>
    <row r="73" spans="1:10" ht="12.95" customHeight="1" x14ac:dyDescent="0.2">
      <c r="A73" s="10"/>
      <c r="B73" s="11" t="s">
        <v>1319</v>
      </c>
      <c r="C73" s="9" t="s">
        <v>555</v>
      </c>
      <c r="D73" s="9" t="s">
        <v>386</v>
      </c>
      <c r="E73" s="12">
        <v>2500</v>
      </c>
      <c r="F73" s="13">
        <v>2465.6</v>
      </c>
      <c r="G73" s="14">
        <v>9.1999999999999998E-3</v>
      </c>
      <c r="H73" s="24">
        <v>7.8149999999999997E-2</v>
      </c>
      <c r="I73" s="16"/>
      <c r="J73" s="50"/>
    </row>
    <row r="74" spans="1:10" ht="12.95" customHeight="1" x14ac:dyDescent="0.2">
      <c r="A74" s="10"/>
      <c r="B74" s="11" t="s">
        <v>1309</v>
      </c>
      <c r="C74" s="9" t="s">
        <v>530</v>
      </c>
      <c r="D74" s="9" t="s">
        <v>365</v>
      </c>
      <c r="E74" s="12">
        <v>2500000</v>
      </c>
      <c r="F74" s="13">
        <v>2455.59</v>
      </c>
      <c r="G74" s="14">
        <v>9.1000000000000004E-3</v>
      </c>
      <c r="H74" s="24">
        <v>7.8186000000000005E-2</v>
      </c>
      <c r="I74" s="16"/>
      <c r="J74" s="50"/>
    </row>
    <row r="75" spans="1:10" ht="12.95" customHeight="1" x14ac:dyDescent="0.2">
      <c r="A75" s="10"/>
      <c r="B75" s="11" t="s">
        <v>1394</v>
      </c>
      <c r="C75" s="9" t="s">
        <v>1040</v>
      </c>
      <c r="D75" s="9" t="s">
        <v>365</v>
      </c>
      <c r="E75" s="12">
        <v>2500000</v>
      </c>
      <c r="F75" s="13">
        <v>2452.5</v>
      </c>
      <c r="G75" s="14">
        <v>9.1000000000000004E-3</v>
      </c>
      <c r="H75" s="24">
        <v>7.4918999999999999E-2</v>
      </c>
      <c r="I75" s="16"/>
      <c r="J75" s="50"/>
    </row>
    <row r="76" spans="1:10" ht="12.95" customHeight="1" x14ac:dyDescent="0.2">
      <c r="A76" s="10"/>
      <c r="B76" s="11" t="s">
        <v>1384</v>
      </c>
      <c r="C76" s="9" t="s">
        <v>687</v>
      </c>
      <c r="D76" s="9" t="s">
        <v>365</v>
      </c>
      <c r="E76" s="12">
        <v>2500000</v>
      </c>
      <c r="F76" s="13">
        <v>2447.09</v>
      </c>
      <c r="G76" s="14">
        <v>9.1000000000000004E-3</v>
      </c>
      <c r="H76" s="24">
        <v>7.6224E-2</v>
      </c>
      <c r="I76" s="16"/>
      <c r="J76" s="50"/>
    </row>
    <row r="77" spans="1:10" ht="12.95" customHeight="1" x14ac:dyDescent="0.2">
      <c r="A77" s="10"/>
      <c r="B77" s="11" t="s">
        <v>1323</v>
      </c>
      <c r="C77" s="9" t="s">
        <v>563</v>
      </c>
      <c r="D77" s="9" t="s">
        <v>365</v>
      </c>
      <c r="E77" s="12">
        <v>2500000</v>
      </c>
      <c r="F77" s="13">
        <v>2442.1</v>
      </c>
      <c r="G77" s="14">
        <v>9.1000000000000004E-3</v>
      </c>
      <c r="H77" s="24">
        <v>7.7840999999999994E-2</v>
      </c>
      <c r="I77" s="16"/>
      <c r="J77" s="50"/>
    </row>
    <row r="78" spans="1:10" ht="12.95" customHeight="1" x14ac:dyDescent="0.2">
      <c r="A78" s="10"/>
      <c r="B78" s="11" t="s">
        <v>1444</v>
      </c>
      <c r="C78" s="9" t="s">
        <v>601</v>
      </c>
      <c r="D78" s="9" t="s">
        <v>386</v>
      </c>
      <c r="E78" s="12">
        <v>2500</v>
      </c>
      <c r="F78" s="13">
        <v>2434.16</v>
      </c>
      <c r="G78" s="14">
        <v>8.9999999999999993E-3</v>
      </c>
      <c r="H78" s="24">
        <v>8.1574999999999995E-2</v>
      </c>
      <c r="I78" s="16"/>
      <c r="J78" s="50"/>
    </row>
    <row r="79" spans="1:10" ht="12.95" customHeight="1" x14ac:dyDescent="0.2">
      <c r="A79" s="10"/>
      <c r="B79" s="11" t="s">
        <v>1351</v>
      </c>
      <c r="C79" s="9" t="s">
        <v>621</v>
      </c>
      <c r="D79" s="9" t="s">
        <v>365</v>
      </c>
      <c r="E79" s="12">
        <v>2500000</v>
      </c>
      <c r="F79" s="13">
        <v>2431.56</v>
      </c>
      <c r="G79" s="14">
        <v>8.9999999999999993E-3</v>
      </c>
      <c r="H79" s="24">
        <v>7.7840999999999994E-2</v>
      </c>
      <c r="I79" s="16"/>
      <c r="J79" s="50"/>
    </row>
    <row r="80" spans="1:10" ht="12.95" customHeight="1" x14ac:dyDescent="0.2">
      <c r="A80" s="10"/>
      <c r="B80" s="11" t="s">
        <v>1343</v>
      </c>
      <c r="C80" s="9" t="s">
        <v>605</v>
      </c>
      <c r="D80" s="9" t="s">
        <v>386</v>
      </c>
      <c r="E80" s="12">
        <v>2500</v>
      </c>
      <c r="F80" s="13">
        <v>2428.7199999999998</v>
      </c>
      <c r="G80" s="14">
        <v>8.9999999999999993E-3</v>
      </c>
      <c r="H80" s="24">
        <v>7.9399999999999998E-2</v>
      </c>
      <c r="I80" s="16"/>
      <c r="J80" s="50"/>
    </row>
    <row r="81" spans="1:10" ht="12.95" customHeight="1" x14ac:dyDescent="0.2">
      <c r="A81" s="10"/>
      <c r="B81" s="11" t="s">
        <v>1327</v>
      </c>
      <c r="C81" s="9" t="s">
        <v>571</v>
      </c>
      <c r="D81" s="9" t="s">
        <v>365</v>
      </c>
      <c r="E81" s="12">
        <v>2300100</v>
      </c>
      <c r="F81" s="13">
        <v>2314.0500000000002</v>
      </c>
      <c r="G81" s="14">
        <v>8.6E-3</v>
      </c>
      <c r="H81" s="24">
        <v>7.7399999999999997E-2</v>
      </c>
      <c r="I81" s="16"/>
      <c r="J81" s="50"/>
    </row>
    <row r="82" spans="1:10" ht="12.95" customHeight="1" x14ac:dyDescent="0.2">
      <c r="A82" s="10"/>
      <c r="B82" s="11" t="s">
        <v>1374</v>
      </c>
      <c r="C82" s="9" t="s">
        <v>667</v>
      </c>
      <c r="D82" s="9" t="s">
        <v>365</v>
      </c>
      <c r="E82" s="12">
        <v>2000000</v>
      </c>
      <c r="F82" s="13">
        <v>2008.02</v>
      </c>
      <c r="G82" s="14">
        <v>7.4999999999999997E-3</v>
      </c>
      <c r="H82" s="24">
        <v>7.8060000000000004E-2</v>
      </c>
      <c r="I82" s="16"/>
      <c r="J82" s="50"/>
    </row>
    <row r="83" spans="1:10" ht="12.95" customHeight="1" x14ac:dyDescent="0.2">
      <c r="A83" s="10"/>
      <c r="B83" s="11" t="s">
        <v>1380</v>
      </c>
      <c r="C83" s="9" t="s">
        <v>679</v>
      </c>
      <c r="D83" s="9" t="s">
        <v>365</v>
      </c>
      <c r="E83" s="12">
        <v>2000000</v>
      </c>
      <c r="F83" s="13">
        <v>1973.1</v>
      </c>
      <c r="G83" s="14">
        <v>7.3000000000000001E-3</v>
      </c>
      <c r="H83" s="24">
        <v>7.7495999999999995E-2</v>
      </c>
      <c r="I83" s="16"/>
      <c r="J83" s="50"/>
    </row>
    <row r="84" spans="1:10" ht="12.95" customHeight="1" x14ac:dyDescent="0.2">
      <c r="A84" s="10"/>
      <c r="B84" s="11" t="s">
        <v>1315</v>
      </c>
      <c r="C84" s="9" t="s">
        <v>542</v>
      </c>
      <c r="D84" s="9" t="s">
        <v>365</v>
      </c>
      <c r="E84" s="12">
        <v>2000000</v>
      </c>
      <c r="F84" s="13">
        <v>1944.15</v>
      </c>
      <c r="G84" s="14">
        <v>7.1999999999999998E-3</v>
      </c>
      <c r="H84" s="24">
        <v>7.5998999999999997E-2</v>
      </c>
      <c r="I84" s="16"/>
      <c r="J84" s="50"/>
    </row>
    <row r="85" spans="1:10" ht="12.95" customHeight="1" x14ac:dyDescent="0.2">
      <c r="A85" s="10"/>
      <c r="B85" s="11" t="s">
        <v>1370</v>
      </c>
      <c r="C85" s="9" t="s">
        <v>659</v>
      </c>
      <c r="D85" s="9" t="s">
        <v>365</v>
      </c>
      <c r="E85" s="12">
        <v>1500000</v>
      </c>
      <c r="F85" s="13">
        <v>1543.08</v>
      </c>
      <c r="G85" s="14">
        <v>5.7000000000000002E-3</v>
      </c>
      <c r="H85" s="24">
        <v>7.6147000000000006E-2</v>
      </c>
      <c r="I85" s="16"/>
      <c r="J85" s="50"/>
    </row>
    <row r="86" spans="1:10" ht="12.95" customHeight="1" x14ac:dyDescent="0.2">
      <c r="A86" s="10"/>
      <c r="B86" s="11" t="s">
        <v>1360</v>
      </c>
      <c r="C86" s="9" t="s">
        <v>639</v>
      </c>
      <c r="D86" s="9" t="s">
        <v>365</v>
      </c>
      <c r="E86" s="12">
        <v>1500000</v>
      </c>
      <c r="F86" s="13">
        <v>1491.82</v>
      </c>
      <c r="G86" s="14">
        <v>5.4999999999999997E-3</v>
      </c>
      <c r="H86" s="24">
        <v>7.6103000000000004E-2</v>
      </c>
      <c r="I86" s="16"/>
      <c r="J86" s="50"/>
    </row>
    <row r="87" spans="1:10" ht="12.95" customHeight="1" x14ac:dyDescent="0.2">
      <c r="A87" s="10"/>
      <c r="B87" s="11" t="s">
        <v>1395</v>
      </c>
      <c r="C87" s="9" t="s">
        <v>1041</v>
      </c>
      <c r="D87" s="9" t="s">
        <v>365</v>
      </c>
      <c r="E87" s="12">
        <v>1500000</v>
      </c>
      <c r="F87" s="13">
        <v>1467.18</v>
      </c>
      <c r="G87" s="14">
        <v>5.4999999999999997E-3</v>
      </c>
      <c r="H87" s="24">
        <v>7.6463000000000003E-2</v>
      </c>
      <c r="I87" s="16"/>
      <c r="J87" s="50"/>
    </row>
    <row r="88" spans="1:10" ht="12.95" customHeight="1" x14ac:dyDescent="0.2">
      <c r="A88" s="10"/>
      <c r="B88" s="11" t="s">
        <v>1312</v>
      </c>
      <c r="C88" s="9" t="s">
        <v>536</v>
      </c>
      <c r="D88" s="9" t="s">
        <v>365</v>
      </c>
      <c r="E88" s="12">
        <v>1000000</v>
      </c>
      <c r="F88" s="13">
        <v>1013.2</v>
      </c>
      <c r="G88" s="14">
        <v>3.8E-3</v>
      </c>
      <c r="H88" s="24">
        <v>7.5316999999999995E-2</v>
      </c>
      <c r="I88" s="16"/>
      <c r="J88" s="50"/>
    </row>
    <row r="89" spans="1:10" ht="12.95" customHeight="1" x14ac:dyDescent="0.2">
      <c r="A89" s="10"/>
      <c r="B89" s="11" t="s">
        <v>1310</v>
      </c>
      <c r="C89" s="9" t="s">
        <v>532</v>
      </c>
      <c r="D89" s="9" t="s">
        <v>365</v>
      </c>
      <c r="E89" s="12">
        <v>1000000</v>
      </c>
      <c r="F89" s="13">
        <v>1010.63</v>
      </c>
      <c r="G89" s="14">
        <v>3.8E-3</v>
      </c>
      <c r="H89" s="24">
        <v>7.7495999999999995E-2</v>
      </c>
      <c r="I89" s="16"/>
      <c r="J89" s="50"/>
    </row>
    <row r="90" spans="1:10" ht="12.95" customHeight="1" x14ac:dyDescent="0.2">
      <c r="A90" s="10"/>
      <c r="B90" s="11" t="s">
        <v>1396</v>
      </c>
      <c r="C90" s="9" t="s">
        <v>1042</v>
      </c>
      <c r="D90" s="9" t="s">
        <v>365</v>
      </c>
      <c r="E90" s="12">
        <v>1000000</v>
      </c>
      <c r="F90" s="13">
        <v>1010.43</v>
      </c>
      <c r="G90" s="14">
        <v>3.8E-3</v>
      </c>
      <c r="H90" s="24">
        <v>7.5316999999999995E-2</v>
      </c>
      <c r="I90" s="16"/>
      <c r="J90" s="50"/>
    </row>
    <row r="91" spans="1:10" ht="12.95" customHeight="1" x14ac:dyDescent="0.2">
      <c r="A91" s="10"/>
      <c r="B91" s="11" t="s">
        <v>1397</v>
      </c>
      <c r="C91" s="9" t="s">
        <v>1043</v>
      </c>
      <c r="D91" s="9" t="s">
        <v>365</v>
      </c>
      <c r="E91" s="12">
        <v>1000000</v>
      </c>
      <c r="F91" s="13">
        <v>1006.68</v>
      </c>
      <c r="G91" s="14">
        <v>3.7000000000000002E-3</v>
      </c>
      <c r="H91" s="24">
        <v>7.7983999999999998E-2</v>
      </c>
      <c r="I91" s="16"/>
      <c r="J91" s="50"/>
    </row>
    <row r="92" spans="1:10" ht="12.95" customHeight="1" x14ac:dyDescent="0.2">
      <c r="A92" s="10"/>
      <c r="B92" s="11" t="s">
        <v>1398</v>
      </c>
      <c r="C92" s="9" t="s">
        <v>1044</v>
      </c>
      <c r="D92" s="9" t="s">
        <v>365</v>
      </c>
      <c r="E92" s="12">
        <v>1000000</v>
      </c>
      <c r="F92" s="13">
        <v>1005.08</v>
      </c>
      <c r="G92" s="14">
        <v>3.7000000000000002E-3</v>
      </c>
      <c r="H92" s="24">
        <v>7.6042999999999999E-2</v>
      </c>
      <c r="I92" s="16"/>
      <c r="J92" s="50"/>
    </row>
    <row r="93" spans="1:10" ht="12.95" customHeight="1" x14ac:dyDescent="0.2">
      <c r="A93" s="10"/>
      <c r="B93" s="11" t="s">
        <v>1399</v>
      </c>
      <c r="C93" s="9" t="s">
        <v>1045</v>
      </c>
      <c r="D93" s="9" t="s">
        <v>365</v>
      </c>
      <c r="E93" s="12">
        <v>1000000</v>
      </c>
      <c r="F93" s="13">
        <v>1004.92</v>
      </c>
      <c r="G93" s="14">
        <v>3.7000000000000002E-3</v>
      </c>
      <c r="H93" s="24">
        <v>7.7399999999999997E-2</v>
      </c>
      <c r="I93" s="16"/>
      <c r="J93" s="50"/>
    </row>
    <row r="94" spans="1:10" ht="12.95" customHeight="1" x14ac:dyDescent="0.2">
      <c r="A94" s="10"/>
      <c r="B94" s="11" t="s">
        <v>1324</v>
      </c>
      <c r="C94" s="9" t="s">
        <v>565</v>
      </c>
      <c r="D94" s="9" t="s">
        <v>365</v>
      </c>
      <c r="E94" s="12">
        <v>1000000</v>
      </c>
      <c r="F94" s="13">
        <v>1001.57</v>
      </c>
      <c r="G94" s="14">
        <v>3.7000000000000002E-3</v>
      </c>
      <c r="H94" s="24">
        <v>7.7495999999999995E-2</v>
      </c>
      <c r="I94" s="16"/>
      <c r="J94" s="50"/>
    </row>
    <row r="95" spans="1:10" ht="12.95" customHeight="1" x14ac:dyDescent="0.2">
      <c r="A95" s="10"/>
      <c r="B95" s="11" t="s">
        <v>1400</v>
      </c>
      <c r="C95" s="9" t="s">
        <v>1046</v>
      </c>
      <c r="D95" s="9" t="s">
        <v>365</v>
      </c>
      <c r="E95" s="12">
        <v>1000000</v>
      </c>
      <c r="F95" s="13">
        <v>985.11</v>
      </c>
      <c r="G95" s="14">
        <v>3.7000000000000002E-3</v>
      </c>
      <c r="H95" s="24">
        <v>7.8084000000000001E-2</v>
      </c>
      <c r="I95" s="16"/>
      <c r="J95" s="50"/>
    </row>
    <row r="96" spans="1:10" ht="12.95" customHeight="1" x14ac:dyDescent="0.2">
      <c r="A96" s="10"/>
      <c r="B96" s="11" t="s">
        <v>1401</v>
      </c>
      <c r="C96" s="9" t="s">
        <v>1047</v>
      </c>
      <c r="D96" s="9" t="s">
        <v>365</v>
      </c>
      <c r="E96" s="12">
        <v>1000000</v>
      </c>
      <c r="F96" s="13">
        <v>985.08</v>
      </c>
      <c r="G96" s="14">
        <v>3.7000000000000002E-3</v>
      </c>
      <c r="H96" s="24">
        <v>7.8060000000000004E-2</v>
      </c>
      <c r="I96" s="16"/>
      <c r="J96" s="50"/>
    </row>
    <row r="97" spans="1:10" ht="12.95" customHeight="1" x14ac:dyDescent="0.2">
      <c r="A97" s="10"/>
      <c r="B97" s="11" t="s">
        <v>1307</v>
      </c>
      <c r="C97" s="9" t="s">
        <v>526</v>
      </c>
      <c r="D97" s="9" t="s">
        <v>365</v>
      </c>
      <c r="E97" s="12">
        <v>1000000</v>
      </c>
      <c r="F97" s="13">
        <v>982.36</v>
      </c>
      <c r="G97" s="14">
        <v>3.7000000000000002E-3</v>
      </c>
      <c r="H97" s="24">
        <v>7.6327999999999993E-2</v>
      </c>
      <c r="I97" s="16"/>
      <c r="J97" s="50"/>
    </row>
    <row r="98" spans="1:10" ht="12.95" customHeight="1" x14ac:dyDescent="0.2">
      <c r="A98" s="10"/>
      <c r="B98" s="11" t="s">
        <v>1362</v>
      </c>
      <c r="C98" s="9" t="s">
        <v>643</v>
      </c>
      <c r="D98" s="9" t="s">
        <v>365</v>
      </c>
      <c r="E98" s="12">
        <v>1000000</v>
      </c>
      <c r="F98" s="13">
        <v>981.62</v>
      </c>
      <c r="G98" s="14">
        <v>3.5999999999999999E-3</v>
      </c>
      <c r="H98" s="24">
        <v>7.6576000000000005E-2</v>
      </c>
      <c r="I98" s="16"/>
      <c r="J98" s="50"/>
    </row>
    <row r="99" spans="1:10" ht="12.95" customHeight="1" x14ac:dyDescent="0.2">
      <c r="A99" s="10"/>
      <c r="B99" s="11" t="s">
        <v>1364</v>
      </c>
      <c r="C99" s="9" t="s">
        <v>647</v>
      </c>
      <c r="D99" s="9" t="s">
        <v>365</v>
      </c>
      <c r="E99" s="12">
        <v>1000000</v>
      </c>
      <c r="F99" s="13">
        <v>974.85</v>
      </c>
      <c r="G99" s="14">
        <v>3.5999999999999999E-3</v>
      </c>
      <c r="H99" s="24">
        <v>7.7495999999999995E-2</v>
      </c>
      <c r="I99" s="16"/>
      <c r="J99" s="50"/>
    </row>
    <row r="100" spans="1:10" ht="12.95" customHeight="1" x14ac:dyDescent="0.2">
      <c r="A100" s="10"/>
      <c r="B100" s="11" t="s">
        <v>1402</v>
      </c>
      <c r="C100" s="9" t="s">
        <v>1048</v>
      </c>
      <c r="D100" s="9" t="s">
        <v>365</v>
      </c>
      <c r="E100" s="12">
        <v>1000000</v>
      </c>
      <c r="F100" s="13">
        <v>973.74</v>
      </c>
      <c r="G100" s="14">
        <v>3.5999999999999999E-3</v>
      </c>
      <c r="H100" s="24">
        <v>7.5998999999999997E-2</v>
      </c>
      <c r="I100" s="16"/>
      <c r="J100" s="50"/>
    </row>
    <row r="101" spans="1:10" ht="12.95" customHeight="1" x14ac:dyDescent="0.2">
      <c r="A101" s="10"/>
      <c r="B101" s="11" t="s">
        <v>1350</v>
      </c>
      <c r="C101" s="9" t="s">
        <v>619</v>
      </c>
      <c r="D101" s="9" t="s">
        <v>386</v>
      </c>
      <c r="E101" s="12">
        <v>1000</v>
      </c>
      <c r="F101" s="13">
        <v>973.74</v>
      </c>
      <c r="G101" s="14">
        <v>3.5999999999999999E-3</v>
      </c>
      <c r="H101" s="24">
        <v>8.0649999999999999E-2</v>
      </c>
      <c r="I101" s="16"/>
      <c r="J101" s="50"/>
    </row>
    <row r="102" spans="1:10" ht="12.95" customHeight="1" x14ac:dyDescent="0.2">
      <c r="A102" s="10"/>
      <c r="B102" s="11" t="s">
        <v>1403</v>
      </c>
      <c r="C102" s="9" t="s">
        <v>1049</v>
      </c>
      <c r="D102" s="9" t="s">
        <v>365</v>
      </c>
      <c r="E102" s="12">
        <v>1000000</v>
      </c>
      <c r="F102" s="13">
        <v>967.09</v>
      </c>
      <c r="G102" s="14">
        <v>3.5999999999999999E-3</v>
      </c>
      <c r="H102" s="24">
        <v>7.5214000000000003E-2</v>
      </c>
      <c r="I102" s="16"/>
      <c r="J102" s="50"/>
    </row>
    <row r="103" spans="1:10" ht="12.95" customHeight="1" x14ac:dyDescent="0.2">
      <c r="A103" s="10"/>
      <c r="B103" s="11" t="s">
        <v>1404</v>
      </c>
      <c r="C103" s="9" t="s">
        <v>1050</v>
      </c>
      <c r="D103" s="9" t="s">
        <v>365</v>
      </c>
      <c r="E103" s="12">
        <v>1000000</v>
      </c>
      <c r="F103" s="13">
        <v>964.45</v>
      </c>
      <c r="G103" s="14">
        <v>3.5999999999999999E-3</v>
      </c>
      <c r="H103" s="24">
        <v>7.5939000000000006E-2</v>
      </c>
      <c r="I103" s="16"/>
      <c r="J103" s="50"/>
    </row>
    <row r="104" spans="1:10" ht="12.95" customHeight="1" x14ac:dyDescent="0.2">
      <c r="A104" s="10"/>
      <c r="B104" s="11" t="s">
        <v>1368</v>
      </c>
      <c r="C104" s="9" t="s">
        <v>655</v>
      </c>
      <c r="D104" s="9" t="s">
        <v>365</v>
      </c>
      <c r="E104" s="12">
        <v>1000000</v>
      </c>
      <c r="F104" s="13">
        <v>963.74</v>
      </c>
      <c r="G104" s="14">
        <v>3.5999999999999999E-3</v>
      </c>
      <c r="H104" s="24">
        <v>7.7392000000000002E-2</v>
      </c>
      <c r="I104" s="16"/>
      <c r="J104" s="50"/>
    </row>
    <row r="105" spans="1:10" ht="12.95" customHeight="1" x14ac:dyDescent="0.2">
      <c r="A105" s="10"/>
      <c r="B105" s="11" t="s">
        <v>1389</v>
      </c>
      <c r="C105" s="9" t="s">
        <v>697</v>
      </c>
      <c r="D105" s="9" t="s">
        <v>365</v>
      </c>
      <c r="E105" s="12">
        <v>1000000</v>
      </c>
      <c r="F105" s="13">
        <v>963.39</v>
      </c>
      <c r="G105" s="14">
        <v>3.5999999999999999E-3</v>
      </c>
      <c r="H105" s="24">
        <v>7.5041999999999998E-2</v>
      </c>
      <c r="I105" s="16"/>
      <c r="J105" s="50"/>
    </row>
    <row r="106" spans="1:10" ht="12.95" customHeight="1" x14ac:dyDescent="0.2">
      <c r="A106" s="10"/>
      <c r="B106" s="11" t="s">
        <v>1345</v>
      </c>
      <c r="C106" s="9" t="s">
        <v>609</v>
      </c>
      <c r="D106" s="9" t="s">
        <v>365</v>
      </c>
      <c r="E106" s="12">
        <v>1000000</v>
      </c>
      <c r="F106" s="13">
        <v>956.93</v>
      </c>
      <c r="G106" s="14">
        <v>3.5999999999999999E-3</v>
      </c>
      <c r="H106" s="24">
        <v>7.7979999999999994E-2</v>
      </c>
      <c r="I106" s="16"/>
      <c r="J106" s="50"/>
    </row>
    <row r="107" spans="1:10" ht="12.95" customHeight="1" x14ac:dyDescent="0.2">
      <c r="A107" s="10"/>
      <c r="B107" s="11" t="s">
        <v>1405</v>
      </c>
      <c r="C107" s="9" t="s">
        <v>1051</v>
      </c>
      <c r="D107" s="9" t="s">
        <v>365</v>
      </c>
      <c r="E107" s="12">
        <v>1000000</v>
      </c>
      <c r="F107" s="13">
        <v>950.15</v>
      </c>
      <c r="G107" s="14">
        <v>3.5000000000000001E-3</v>
      </c>
      <c r="H107" s="24">
        <v>7.7392000000000002E-2</v>
      </c>
      <c r="I107" s="16"/>
      <c r="J107" s="50"/>
    </row>
    <row r="108" spans="1:10" ht="12.95" customHeight="1" x14ac:dyDescent="0.2">
      <c r="A108" s="10"/>
      <c r="B108" s="11" t="s">
        <v>1346</v>
      </c>
      <c r="C108" s="9" t="s">
        <v>611</v>
      </c>
      <c r="D108" s="9" t="s">
        <v>365</v>
      </c>
      <c r="E108" s="12">
        <v>500000</v>
      </c>
      <c r="F108" s="13">
        <v>521.86</v>
      </c>
      <c r="G108" s="14">
        <v>1.9E-3</v>
      </c>
      <c r="H108" s="24">
        <v>7.6313000000000006E-2</v>
      </c>
      <c r="I108" s="16"/>
      <c r="J108" s="50"/>
    </row>
    <row r="109" spans="1:10" ht="12.95" customHeight="1" x14ac:dyDescent="0.2">
      <c r="A109" s="10"/>
      <c r="B109" s="11" t="s">
        <v>1406</v>
      </c>
      <c r="C109" s="9" t="s">
        <v>1052</v>
      </c>
      <c r="D109" s="9" t="s">
        <v>365</v>
      </c>
      <c r="E109" s="12">
        <v>500000</v>
      </c>
      <c r="F109" s="13">
        <v>509.13</v>
      </c>
      <c r="G109" s="14">
        <v>1.9E-3</v>
      </c>
      <c r="H109" s="24">
        <v>7.6103000000000004E-2</v>
      </c>
      <c r="I109" s="16"/>
      <c r="J109" s="50"/>
    </row>
    <row r="110" spans="1:10" ht="12.95" customHeight="1" x14ac:dyDescent="0.2">
      <c r="A110" s="10"/>
      <c r="B110" s="11" t="s">
        <v>1331</v>
      </c>
      <c r="C110" s="9" t="s">
        <v>579</v>
      </c>
      <c r="D110" s="9" t="s">
        <v>365</v>
      </c>
      <c r="E110" s="12">
        <v>500000</v>
      </c>
      <c r="F110" s="13">
        <v>504.51</v>
      </c>
      <c r="G110" s="14">
        <v>1.9E-3</v>
      </c>
      <c r="H110" s="24">
        <v>7.7495999999999995E-2</v>
      </c>
      <c r="I110" s="16"/>
      <c r="J110" s="50"/>
    </row>
    <row r="111" spans="1:10" ht="12.95" customHeight="1" x14ac:dyDescent="0.2">
      <c r="A111" s="10"/>
      <c r="B111" s="11" t="s">
        <v>1373</v>
      </c>
      <c r="C111" s="9" t="s">
        <v>665</v>
      </c>
      <c r="D111" s="9" t="s">
        <v>365</v>
      </c>
      <c r="E111" s="12">
        <v>500000</v>
      </c>
      <c r="F111" s="13">
        <v>503.82</v>
      </c>
      <c r="G111" s="14">
        <v>1.9E-3</v>
      </c>
      <c r="H111" s="24">
        <v>7.6463000000000003E-2</v>
      </c>
      <c r="I111" s="16"/>
      <c r="J111" s="50"/>
    </row>
    <row r="112" spans="1:10" ht="12.95" customHeight="1" x14ac:dyDescent="0.2">
      <c r="A112" s="10"/>
      <c r="B112" s="11" t="s">
        <v>1407</v>
      </c>
      <c r="C112" s="9" t="s">
        <v>1053</v>
      </c>
      <c r="D112" s="9" t="s">
        <v>365</v>
      </c>
      <c r="E112" s="12">
        <v>500000</v>
      </c>
      <c r="F112" s="13">
        <v>502.21</v>
      </c>
      <c r="G112" s="14">
        <v>1.9E-3</v>
      </c>
      <c r="H112" s="24">
        <v>7.7043E-2</v>
      </c>
      <c r="I112" s="16"/>
      <c r="J112" s="50"/>
    </row>
    <row r="113" spans="1:10" ht="12.95" customHeight="1" x14ac:dyDescent="0.2">
      <c r="A113" s="10"/>
      <c r="B113" s="11" t="s">
        <v>1408</v>
      </c>
      <c r="C113" s="9" t="s">
        <v>1054</v>
      </c>
      <c r="D113" s="9" t="s">
        <v>365</v>
      </c>
      <c r="E113" s="12">
        <v>500000</v>
      </c>
      <c r="F113" s="13">
        <v>500.46</v>
      </c>
      <c r="G113" s="14">
        <v>1.9E-3</v>
      </c>
      <c r="H113" s="24">
        <v>7.8603000000000006E-2</v>
      </c>
      <c r="I113" s="16"/>
      <c r="J113" s="50"/>
    </row>
    <row r="114" spans="1:10" ht="12.95" customHeight="1" x14ac:dyDescent="0.2">
      <c r="A114" s="10"/>
      <c r="B114" s="11" t="s">
        <v>1409</v>
      </c>
      <c r="C114" s="9" t="s">
        <v>1055</v>
      </c>
      <c r="D114" s="9" t="s">
        <v>365</v>
      </c>
      <c r="E114" s="12">
        <v>500000</v>
      </c>
      <c r="F114" s="13">
        <v>499.93</v>
      </c>
      <c r="G114" s="14">
        <v>1.9E-3</v>
      </c>
      <c r="H114" s="24">
        <v>7.8060000000000004E-2</v>
      </c>
      <c r="I114" s="16"/>
      <c r="J114" s="50"/>
    </row>
    <row r="115" spans="1:10" ht="12.95" customHeight="1" x14ac:dyDescent="0.2">
      <c r="A115" s="10"/>
      <c r="B115" s="11" t="s">
        <v>1358</v>
      </c>
      <c r="C115" s="9" t="s">
        <v>635</v>
      </c>
      <c r="D115" s="9" t="s">
        <v>365</v>
      </c>
      <c r="E115" s="12">
        <v>500000</v>
      </c>
      <c r="F115" s="13">
        <v>499.61</v>
      </c>
      <c r="G115" s="14">
        <v>1.9E-3</v>
      </c>
      <c r="H115" s="24">
        <v>7.8084000000000001E-2</v>
      </c>
      <c r="I115" s="16"/>
      <c r="J115" s="50"/>
    </row>
    <row r="116" spans="1:10" ht="12.95" customHeight="1" x14ac:dyDescent="0.2">
      <c r="A116" s="10"/>
      <c r="B116" s="11" t="s">
        <v>1376</v>
      </c>
      <c r="C116" s="9" t="s">
        <v>671</v>
      </c>
      <c r="D116" s="9" t="s">
        <v>386</v>
      </c>
      <c r="E116" s="12">
        <v>500</v>
      </c>
      <c r="F116" s="13">
        <v>499.38</v>
      </c>
      <c r="G116" s="14">
        <v>1.9E-3</v>
      </c>
      <c r="H116" s="24">
        <v>8.2927000000000001E-2</v>
      </c>
      <c r="I116" s="16"/>
      <c r="J116" s="50"/>
    </row>
    <row r="117" spans="1:10" ht="12.95" customHeight="1" x14ac:dyDescent="0.2">
      <c r="A117" s="10"/>
      <c r="B117" s="11" t="s">
        <v>1325</v>
      </c>
      <c r="C117" s="9" t="s">
        <v>567</v>
      </c>
      <c r="D117" s="9" t="s">
        <v>365</v>
      </c>
      <c r="E117" s="12">
        <v>500000</v>
      </c>
      <c r="F117" s="13">
        <v>493.1</v>
      </c>
      <c r="G117" s="14">
        <v>1.8E-3</v>
      </c>
      <c r="H117" s="24">
        <v>7.6562000000000005E-2</v>
      </c>
      <c r="I117" s="16"/>
      <c r="J117" s="50"/>
    </row>
    <row r="118" spans="1:10" ht="12.95" customHeight="1" x14ac:dyDescent="0.2">
      <c r="A118" s="10"/>
      <c r="B118" s="11" t="s">
        <v>1410</v>
      </c>
      <c r="C118" s="9" t="s">
        <v>1056</v>
      </c>
      <c r="D118" s="9" t="s">
        <v>365</v>
      </c>
      <c r="E118" s="12">
        <v>500000</v>
      </c>
      <c r="F118" s="13">
        <v>492.73</v>
      </c>
      <c r="G118" s="14">
        <v>1.8E-3</v>
      </c>
      <c r="H118" s="24">
        <v>7.8060000000000004E-2</v>
      </c>
      <c r="I118" s="16"/>
      <c r="J118" s="50"/>
    </row>
    <row r="119" spans="1:10" ht="12.95" customHeight="1" x14ac:dyDescent="0.2">
      <c r="A119" s="10"/>
      <c r="B119" s="11" t="s">
        <v>1411</v>
      </c>
      <c r="C119" s="9" t="s">
        <v>1057</v>
      </c>
      <c r="D119" s="9" t="s">
        <v>365</v>
      </c>
      <c r="E119" s="12">
        <v>500000</v>
      </c>
      <c r="F119" s="13">
        <v>492.55</v>
      </c>
      <c r="G119" s="14">
        <v>1.8E-3</v>
      </c>
      <c r="H119" s="24">
        <v>7.6656000000000002E-2</v>
      </c>
      <c r="I119" s="16"/>
      <c r="J119" s="50"/>
    </row>
    <row r="120" spans="1:10" ht="12.95" customHeight="1" x14ac:dyDescent="0.2">
      <c r="A120" s="10"/>
      <c r="B120" s="11" t="s">
        <v>1340</v>
      </c>
      <c r="C120" s="9" t="s">
        <v>597</v>
      </c>
      <c r="D120" s="9" t="s">
        <v>365</v>
      </c>
      <c r="E120" s="12">
        <v>500000</v>
      </c>
      <c r="F120" s="13">
        <v>491.8</v>
      </c>
      <c r="G120" s="14">
        <v>1.8E-3</v>
      </c>
      <c r="H120" s="24">
        <v>7.7495999999999995E-2</v>
      </c>
      <c r="I120" s="16"/>
      <c r="J120" s="50"/>
    </row>
    <row r="121" spans="1:10" ht="12.95" customHeight="1" x14ac:dyDescent="0.2">
      <c r="A121" s="10"/>
      <c r="B121" s="11" t="s">
        <v>1412</v>
      </c>
      <c r="C121" s="9" t="s">
        <v>1058</v>
      </c>
      <c r="D121" s="9" t="s">
        <v>365</v>
      </c>
      <c r="E121" s="12">
        <v>500000</v>
      </c>
      <c r="F121" s="13">
        <v>488.24</v>
      </c>
      <c r="G121" s="14">
        <v>1.8E-3</v>
      </c>
      <c r="H121" s="24">
        <v>7.6951000000000006E-2</v>
      </c>
      <c r="I121" s="16"/>
      <c r="J121" s="50"/>
    </row>
    <row r="122" spans="1:10" ht="12.95" customHeight="1" x14ac:dyDescent="0.2">
      <c r="A122" s="10"/>
      <c r="B122" s="11" t="s">
        <v>1413</v>
      </c>
      <c r="C122" s="9" t="s">
        <v>1059</v>
      </c>
      <c r="D122" s="9" t="s">
        <v>365</v>
      </c>
      <c r="E122" s="12">
        <v>500000</v>
      </c>
      <c r="F122" s="13">
        <v>483.87</v>
      </c>
      <c r="G122" s="14">
        <v>1.8E-3</v>
      </c>
      <c r="H122" s="24">
        <v>7.5214000000000003E-2</v>
      </c>
      <c r="I122" s="16"/>
      <c r="J122" s="50"/>
    </row>
    <row r="123" spans="1:10" ht="12.95" customHeight="1" x14ac:dyDescent="0.2">
      <c r="A123" s="10"/>
      <c r="B123" s="11" t="s">
        <v>1414</v>
      </c>
      <c r="C123" s="9" t="s">
        <v>1060</v>
      </c>
      <c r="D123" s="9" t="s">
        <v>365</v>
      </c>
      <c r="E123" s="12">
        <v>500000</v>
      </c>
      <c r="F123" s="13">
        <v>478.9</v>
      </c>
      <c r="G123" s="14">
        <v>1.8E-3</v>
      </c>
      <c r="H123" s="24">
        <v>7.85E-2</v>
      </c>
      <c r="I123" s="16"/>
      <c r="J123" s="50"/>
    </row>
    <row r="124" spans="1:10" ht="12.95" customHeight="1" x14ac:dyDescent="0.2">
      <c r="A124" s="50"/>
      <c r="B124" s="17" t="s">
        <v>126</v>
      </c>
      <c r="C124" s="18"/>
      <c r="D124" s="18"/>
      <c r="E124" s="18"/>
      <c r="F124" s="19">
        <v>147453.82</v>
      </c>
      <c r="G124" s="20">
        <v>0.54790000000000005</v>
      </c>
      <c r="H124" s="21"/>
      <c r="I124" s="22"/>
      <c r="J124" s="50"/>
    </row>
    <row r="125" spans="1:10" ht="12.95" customHeight="1" x14ac:dyDescent="0.2">
      <c r="A125" s="50"/>
      <c r="B125" s="17" t="s">
        <v>391</v>
      </c>
      <c r="C125" s="18"/>
      <c r="D125" s="18"/>
      <c r="E125" s="18"/>
      <c r="F125" s="21" t="s">
        <v>199</v>
      </c>
      <c r="G125" s="21" t="s">
        <v>199</v>
      </c>
      <c r="H125" s="21"/>
      <c r="I125" s="22"/>
      <c r="J125" s="50"/>
    </row>
    <row r="126" spans="1:10" ht="12.95" customHeight="1" x14ac:dyDescent="0.2">
      <c r="A126" s="50"/>
      <c r="B126" s="17" t="s">
        <v>126</v>
      </c>
      <c r="C126" s="18"/>
      <c r="D126" s="18"/>
      <c r="E126" s="18"/>
      <c r="F126" s="21" t="s">
        <v>199</v>
      </c>
      <c r="G126" s="21" t="s">
        <v>199</v>
      </c>
      <c r="H126" s="21"/>
      <c r="I126" s="22"/>
      <c r="J126" s="50"/>
    </row>
    <row r="127" spans="1:10" ht="12.95" customHeight="1" x14ac:dyDescent="0.2">
      <c r="A127" s="50"/>
      <c r="B127" s="17" t="s">
        <v>200</v>
      </c>
      <c r="C127" s="23"/>
      <c r="D127" s="18"/>
      <c r="E127" s="23"/>
      <c r="F127" s="19">
        <v>147453.82</v>
      </c>
      <c r="G127" s="20">
        <v>0.54790000000000005</v>
      </c>
      <c r="H127" s="21"/>
      <c r="I127" s="22"/>
      <c r="J127" s="50"/>
    </row>
    <row r="128" spans="1:10" ht="12.95" customHeight="1" x14ac:dyDescent="0.2">
      <c r="A128" s="50"/>
      <c r="B128" s="8" t="s">
        <v>251</v>
      </c>
      <c r="C128" s="9"/>
      <c r="D128" s="9"/>
      <c r="E128" s="9"/>
      <c r="F128" s="9"/>
      <c r="G128" s="9"/>
      <c r="H128" s="15"/>
      <c r="I128" s="16"/>
      <c r="J128" s="50"/>
    </row>
    <row r="129" spans="1:12" ht="12.95" customHeight="1" x14ac:dyDescent="0.2">
      <c r="A129" s="50"/>
      <c r="B129" s="8" t="s">
        <v>361</v>
      </c>
      <c r="C129" s="9"/>
      <c r="D129" s="9"/>
      <c r="E129" s="9"/>
      <c r="F129" s="54"/>
      <c r="G129" s="15"/>
      <c r="H129" s="15"/>
      <c r="I129" s="16"/>
      <c r="J129" s="50"/>
    </row>
    <row r="130" spans="1:12" ht="12.95" customHeight="1" x14ac:dyDescent="0.2">
      <c r="A130" s="10"/>
      <c r="B130" s="11" t="s">
        <v>370</v>
      </c>
      <c r="C130" s="9" t="s">
        <v>371</v>
      </c>
      <c r="D130" s="9" t="s">
        <v>365</v>
      </c>
      <c r="E130" s="12">
        <v>500000</v>
      </c>
      <c r="F130" s="13">
        <v>495.66</v>
      </c>
      <c r="G130" s="14">
        <v>1.8E-3</v>
      </c>
      <c r="H130" s="24">
        <v>5.4181E-2</v>
      </c>
      <c r="I130" s="16"/>
      <c r="J130" s="50"/>
    </row>
    <row r="131" spans="1:12" ht="12.95" customHeight="1" x14ac:dyDescent="0.2">
      <c r="A131" s="50"/>
      <c r="B131" s="17" t="s">
        <v>126</v>
      </c>
      <c r="C131" s="18"/>
      <c r="D131" s="18"/>
      <c r="E131" s="18"/>
      <c r="F131" s="19">
        <v>495.66</v>
      </c>
      <c r="G131" s="20">
        <v>1.8E-3</v>
      </c>
      <c r="H131" s="21"/>
      <c r="I131" s="22"/>
      <c r="J131" s="50"/>
    </row>
    <row r="132" spans="1:12" ht="12.95" customHeight="1" x14ac:dyDescent="0.2">
      <c r="A132" s="50"/>
      <c r="B132" s="17" t="s">
        <v>200</v>
      </c>
      <c r="C132" s="23"/>
      <c r="D132" s="18"/>
      <c r="E132" s="23"/>
      <c r="F132" s="19">
        <v>495.66</v>
      </c>
      <c r="G132" s="20">
        <v>1.8E-3</v>
      </c>
      <c r="H132" s="21"/>
      <c r="I132" s="22"/>
      <c r="J132" s="50"/>
    </row>
    <row r="133" spans="1:12" ht="12.95" customHeight="1" x14ac:dyDescent="0.2">
      <c r="A133" s="50"/>
      <c r="B133" s="8" t="s">
        <v>372</v>
      </c>
      <c r="C133" s="9"/>
      <c r="D133" s="9"/>
      <c r="E133" s="9"/>
      <c r="F133" s="9"/>
      <c r="G133" s="9"/>
      <c r="H133" s="15"/>
      <c r="I133" s="16"/>
      <c r="J133" s="50"/>
    </row>
    <row r="134" spans="1:12" ht="12.95" customHeight="1" x14ac:dyDescent="0.2">
      <c r="A134" s="50"/>
      <c r="B134" s="8" t="s">
        <v>373</v>
      </c>
      <c r="C134" s="9"/>
      <c r="D134" s="9"/>
      <c r="E134" s="9"/>
      <c r="F134" s="54"/>
      <c r="G134" s="15"/>
      <c r="H134" s="15"/>
      <c r="I134" s="16"/>
      <c r="J134" s="50"/>
    </row>
    <row r="135" spans="1:12" ht="12.95" customHeight="1" x14ac:dyDescent="0.2">
      <c r="A135" s="10"/>
      <c r="B135" s="11" t="s">
        <v>375</v>
      </c>
      <c r="C135" s="9" t="s">
        <v>376</v>
      </c>
      <c r="D135" s="9" t="s">
        <v>218</v>
      </c>
      <c r="E135" s="12">
        <v>699085.70600000001</v>
      </c>
      <c r="F135" s="13">
        <v>10771.08</v>
      </c>
      <c r="G135" s="14">
        <v>0.04</v>
      </c>
      <c r="H135" s="24"/>
      <c r="I135" s="16"/>
      <c r="J135" s="50"/>
    </row>
    <row r="136" spans="1:12" ht="12.95" customHeight="1" x14ac:dyDescent="0.2">
      <c r="A136" s="50"/>
      <c r="B136" s="17" t="s">
        <v>126</v>
      </c>
      <c r="C136" s="18"/>
      <c r="D136" s="18"/>
      <c r="E136" s="18"/>
      <c r="F136" s="19">
        <v>10771.08</v>
      </c>
      <c r="G136" s="20">
        <v>0.04</v>
      </c>
      <c r="H136" s="21"/>
      <c r="I136" s="22"/>
      <c r="J136" s="50"/>
    </row>
    <row r="137" spans="1:12" ht="12.95" customHeight="1" x14ac:dyDescent="0.2">
      <c r="A137" s="50"/>
      <c r="B137" s="17" t="s">
        <v>200</v>
      </c>
      <c r="C137" s="23"/>
      <c r="D137" s="18"/>
      <c r="E137" s="23"/>
      <c r="F137" s="19">
        <v>10771.08</v>
      </c>
      <c r="G137" s="20">
        <v>0.04</v>
      </c>
      <c r="H137" s="21"/>
      <c r="I137" s="22"/>
      <c r="J137" s="50"/>
    </row>
    <row r="138" spans="1:12" ht="12.95" customHeight="1" x14ac:dyDescent="0.2">
      <c r="A138" s="50"/>
      <c r="B138" s="8" t="s">
        <v>377</v>
      </c>
      <c r="C138" s="9"/>
      <c r="D138" s="9"/>
      <c r="E138" s="9"/>
      <c r="F138" s="9"/>
      <c r="G138" s="9"/>
      <c r="H138" s="15"/>
      <c r="I138" s="16"/>
      <c r="J138" s="50"/>
    </row>
    <row r="139" spans="1:12" ht="12.95" customHeight="1" x14ac:dyDescent="0.2">
      <c r="A139" s="10"/>
      <c r="B139" s="11" t="s">
        <v>378</v>
      </c>
      <c r="C139" s="9"/>
      <c r="D139" s="9" t="s">
        <v>218</v>
      </c>
      <c r="E139" s="12"/>
      <c r="F139" s="13">
        <v>5170</v>
      </c>
      <c r="G139" s="14">
        <v>1.9199999999999998E-2</v>
      </c>
      <c r="H139" s="24">
        <v>5.4613009731865808E-2</v>
      </c>
      <c r="I139" s="16"/>
      <c r="J139" s="50"/>
      <c r="L139" s="348"/>
    </row>
    <row r="140" spans="1:12" ht="12.95" customHeight="1" x14ac:dyDescent="0.2">
      <c r="A140" s="50"/>
      <c r="B140" s="17" t="s">
        <v>126</v>
      </c>
      <c r="C140" s="18"/>
      <c r="D140" s="18"/>
      <c r="E140" s="18"/>
      <c r="F140" s="19">
        <v>5170</v>
      </c>
      <c r="G140" s="20">
        <v>1.9199999999999998E-2</v>
      </c>
      <c r="H140" s="21"/>
      <c r="I140" s="22"/>
      <c r="J140" s="50"/>
    </row>
    <row r="141" spans="1:12" ht="12.95" customHeight="1" x14ac:dyDescent="0.2">
      <c r="A141" s="50"/>
      <c r="B141" s="17" t="s">
        <v>200</v>
      </c>
      <c r="C141" s="23"/>
      <c r="D141" s="18"/>
      <c r="E141" s="23"/>
      <c r="F141" s="19">
        <v>5170</v>
      </c>
      <c r="G141" s="20">
        <v>1.9199999999999998E-2</v>
      </c>
      <c r="H141" s="21"/>
      <c r="I141" s="22"/>
      <c r="J141" s="50"/>
    </row>
    <row r="142" spans="1:12" ht="12.95" customHeight="1" x14ac:dyDescent="0.2">
      <c r="A142" s="50"/>
      <c r="B142" s="17" t="s">
        <v>379</v>
      </c>
      <c r="C142" s="9"/>
      <c r="D142" s="18"/>
      <c r="E142" s="9"/>
      <c r="F142" s="25">
        <f>38408.23+E172</f>
        <v>4021.8900000000067</v>
      </c>
      <c r="G142" s="20">
        <f>14.31%+F171</f>
        <v>1.5199999999999991E-2</v>
      </c>
      <c r="H142" s="21"/>
      <c r="I142" s="22"/>
      <c r="J142" s="50"/>
    </row>
    <row r="143" spans="1:12" ht="12.95" customHeight="1" x14ac:dyDescent="0.2">
      <c r="A143" s="50"/>
      <c r="B143" s="47" t="s">
        <v>380</v>
      </c>
      <c r="C143" s="27"/>
      <c r="D143" s="27"/>
      <c r="E143" s="27"/>
      <c r="F143" s="28">
        <v>269112.53999999998</v>
      </c>
      <c r="G143" s="29">
        <v>1</v>
      </c>
      <c r="H143" s="48"/>
      <c r="I143" s="49"/>
      <c r="J143" s="50"/>
    </row>
    <row r="144" spans="1:12" ht="12.95" customHeight="1" x14ac:dyDescent="0.2">
      <c r="A144" s="50"/>
      <c r="B144" s="3"/>
      <c r="C144" s="50"/>
      <c r="D144" s="50"/>
      <c r="E144" s="50"/>
      <c r="F144" s="58"/>
      <c r="G144" s="61"/>
      <c r="H144" s="50"/>
      <c r="I144" s="50"/>
      <c r="J144" s="50"/>
    </row>
    <row r="145" spans="1:8" ht="12.95" customHeight="1" x14ac:dyDescent="0.2">
      <c r="A145" s="50"/>
      <c r="B145" s="32" t="s">
        <v>214</v>
      </c>
      <c r="C145" s="33"/>
      <c r="D145" s="33"/>
      <c r="E145" s="33"/>
      <c r="F145" s="33"/>
      <c r="G145" s="55"/>
      <c r="H145" s="50"/>
    </row>
    <row r="146" spans="1:8" ht="12.95" customHeight="1" x14ac:dyDescent="0.2">
      <c r="A146" s="50"/>
      <c r="B146" s="37" t="s">
        <v>2</v>
      </c>
      <c r="C146" s="37" t="s">
        <v>1416</v>
      </c>
      <c r="D146" s="37" t="s">
        <v>5</v>
      </c>
      <c r="E146" s="37" t="s">
        <v>1417</v>
      </c>
      <c r="F146" s="37" t="s">
        <v>1418</v>
      </c>
      <c r="G146" s="56" t="s">
        <v>1419</v>
      </c>
      <c r="H146" s="50"/>
    </row>
    <row r="147" spans="1:8" ht="12.95" customHeight="1" x14ac:dyDescent="0.2">
      <c r="A147" s="50"/>
      <c r="B147" s="37" t="s">
        <v>215</v>
      </c>
      <c r="C147" s="37"/>
      <c r="D147" s="37"/>
      <c r="E147" s="57"/>
      <c r="F147" s="56"/>
      <c r="G147" s="56"/>
      <c r="H147" s="50"/>
    </row>
    <row r="148" spans="1:8" ht="12.95" customHeight="1" x14ac:dyDescent="0.2">
      <c r="A148" s="10"/>
      <c r="B148" s="38" t="s">
        <v>250</v>
      </c>
      <c r="C148" s="39" t="s">
        <v>1420</v>
      </c>
      <c r="D148" s="41">
        <v>-582000</v>
      </c>
      <c r="E148" s="41">
        <v>-7740.02</v>
      </c>
      <c r="F148" s="42">
        <v>-2.8799999999999999E-2</v>
      </c>
      <c r="G148" s="43"/>
      <c r="H148" s="50"/>
    </row>
    <row r="149" spans="1:8" ht="12.95" customHeight="1" x14ac:dyDescent="0.2">
      <c r="A149" s="10"/>
      <c r="B149" s="11" t="s">
        <v>1021</v>
      </c>
      <c r="C149" s="9" t="s">
        <v>1420</v>
      </c>
      <c r="D149" s="13">
        <v>-949850</v>
      </c>
      <c r="E149" s="13">
        <v>-7038.39</v>
      </c>
      <c r="F149" s="14">
        <v>-2.6200000000000001E-2</v>
      </c>
      <c r="G149" s="16"/>
      <c r="H149" s="50"/>
    </row>
    <row r="150" spans="1:8" ht="12.95" customHeight="1" x14ac:dyDescent="0.2">
      <c r="A150" s="10"/>
      <c r="B150" s="11" t="s">
        <v>520</v>
      </c>
      <c r="C150" s="9" t="s">
        <v>1420</v>
      </c>
      <c r="D150" s="13">
        <v>-249850</v>
      </c>
      <c r="E150" s="13">
        <v>-4609.7299999999996</v>
      </c>
      <c r="F150" s="14">
        <v>-1.7100000000000001E-2</v>
      </c>
      <c r="G150" s="16"/>
      <c r="H150" s="50"/>
    </row>
    <row r="151" spans="1:8" ht="12.95" customHeight="1" x14ac:dyDescent="0.2">
      <c r="A151" s="10"/>
      <c r="B151" s="11" t="s">
        <v>1019</v>
      </c>
      <c r="C151" s="9" t="s">
        <v>1420</v>
      </c>
      <c r="D151" s="13">
        <v>-966000</v>
      </c>
      <c r="E151" s="13">
        <v>-3750.5</v>
      </c>
      <c r="F151" s="14">
        <v>-1.3899999999999999E-2</v>
      </c>
      <c r="G151" s="16"/>
      <c r="H151" s="50"/>
    </row>
    <row r="152" spans="1:8" ht="12.95" customHeight="1" x14ac:dyDescent="0.2">
      <c r="A152" s="10"/>
      <c r="B152" s="11" t="s">
        <v>522</v>
      </c>
      <c r="C152" s="9" t="s">
        <v>1420</v>
      </c>
      <c r="D152" s="13">
        <v>-192375</v>
      </c>
      <c r="E152" s="13">
        <v>-2760.77</v>
      </c>
      <c r="F152" s="14">
        <v>-1.03E-2</v>
      </c>
      <c r="G152" s="16"/>
      <c r="H152" s="50"/>
    </row>
    <row r="153" spans="1:8" ht="12.95" customHeight="1" x14ac:dyDescent="0.2">
      <c r="A153" s="10"/>
      <c r="B153" s="11" t="s">
        <v>989</v>
      </c>
      <c r="C153" s="9" t="s">
        <v>1420</v>
      </c>
      <c r="D153" s="13">
        <v>-12250</v>
      </c>
      <c r="E153" s="13">
        <v>-1422.84</v>
      </c>
      <c r="F153" s="14">
        <v>-5.3E-3</v>
      </c>
      <c r="G153" s="16"/>
      <c r="H153" s="50"/>
    </row>
    <row r="154" spans="1:8" ht="12.95" customHeight="1" x14ac:dyDescent="0.2">
      <c r="A154" s="10"/>
      <c r="B154" s="11" t="s">
        <v>240</v>
      </c>
      <c r="C154" s="9" t="s">
        <v>1420</v>
      </c>
      <c r="D154" s="13">
        <v>-509250</v>
      </c>
      <c r="E154" s="13">
        <v>-1290.44</v>
      </c>
      <c r="F154" s="14">
        <v>-4.7999999999999996E-3</v>
      </c>
      <c r="G154" s="16"/>
      <c r="H154" s="50"/>
    </row>
    <row r="155" spans="1:8" ht="12.95" customHeight="1" x14ac:dyDescent="0.2">
      <c r="A155" s="10"/>
      <c r="B155" s="11" t="s">
        <v>244</v>
      </c>
      <c r="C155" s="9" t="s">
        <v>1420</v>
      </c>
      <c r="D155" s="13">
        <v>-21875</v>
      </c>
      <c r="E155" s="13">
        <v>-898.98</v>
      </c>
      <c r="F155" s="14">
        <v>-3.3E-3</v>
      </c>
      <c r="G155" s="16"/>
      <c r="H155" s="50"/>
    </row>
    <row r="156" spans="1:8" ht="12.95" customHeight="1" x14ac:dyDescent="0.2">
      <c r="A156" s="10"/>
      <c r="B156" s="11" t="s">
        <v>1009</v>
      </c>
      <c r="C156" s="9" t="s">
        <v>1420</v>
      </c>
      <c r="D156" s="13">
        <v>-27800</v>
      </c>
      <c r="E156" s="13">
        <v>-856.05</v>
      </c>
      <c r="F156" s="14">
        <v>-3.2000000000000002E-3</v>
      </c>
      <c r="G156" s="16"/>
      <c r="H156" s="50"/>
    </row>
    <row r="157" spans="1:8" ht="12.95" customHeight="1" x14ac:dyDescent="0.2">
      <c r="A157" s="10"/>
      <c r="B157" s="11" t="s">
        <v>232</v>
      </c>
      <c r="C157" s="9" t="s">
        <v>1420</v>
      </c>
      <c r="D157" s="13">
        <v>-407000</v>
      </c>
      <c r="E157" s="13">
        <v>-840.37</v>
      </c>
      <c r="F157" s="14">
        <v>-3.0999999999999999E-3</v>
      </c>
      <c r="G157" s="16"/>
      <c r="H157" s="50"/>
    </row>
    <row r="158" spans="1:8" ht="12.95" customHeight="1" x14ac:dyDescent="0.2">
      <c r="A158" s="10"/>
      <c r="B158" s="11" t="s">
        <v>224</v>
      </c>
      <c r="C158" s="9" t="s">
        <v>1420</v>
      </c>
      <c r="D158" s="13">
        <v>-58050</v>
      </c>
      <c r="E158" s="13">
        <v>-750.53</v>
      </c>
      <c r="F158" s="14">
        <v>-2.8E-3</v>
      </c>
      <c r="G158" s="16"/>
      <c r="H158" s="50"/>
    </row>
    <row r="159" spans="1:8" ht="12.95" customHeight="1" x14ac:dyDescent="0.2">
      <c r="A159" s="10"/>
      <c r="B159" s="11" t="s">
        <v>222</v>
      </c>
      <c r="C159" s="9" t="s">
        <v>1420</v>
      </c>
      <c r="D159" s="13">
        <v>-110550</v>
      </c>
      <c r="E159" s="13">
        <v>-659.6</v>
      </c>
      <c r="F159" s="14">
        <v>-2.5000000000000001E-3</v>
      </c>
      <c r="G159" s="16"/>
      <c r="H159" s="50"/>
    </row>
    <row r="160" spans="1:8" ht="12.95" customHeight="1" x14ac:dyDescent="0.2">
      <c r="A160" s="10"/>
      <c r="B160" s="11" t="s">
        <v>1011</v>
      </c>
      <c r="C160" s="9" t="s">
        <v>1420</v>
      </c>
      <c r="D160" s="13">
        <v>-479250</v>
      </c>
      <c r="E160" s="13">
        <v>-427.06</v>
      </c>
      <c r="F160" s="14">
        <v>-1.6000000000000001E-3</v>
      </c>
      <c r="G160" s="16"/>
      <c r="H160" s="50"/>
    </row>
    <row r="161" spans="1:8" ht="12.95" customHeight="1" x14ac:dyDescent="0.2">
      <c r="A161" s="10"/>
      <c r="B161" s="11" t="s">
        <v>220</v>
      </c>
      <c r="C161" s="9" t="s">
        <v>1420</v>
      </c>
      <c r="D161" s="13">
        <v>-19250</v>
      </c>
      <c r="E161" s="13">
        <v>-346.75</v>
      </c>
      <c r="F161" s="14">
        <v>-1.2999999999999999E-3</v>
      </c>
      <c r="G161" s="16"/>
      <c r="H161" s="50"/>
    </row>
    <row r="162" spans="1:8" ht="12.95" customHeight="1" x14ac:dyDescent="0.2">
      <c r="A162" s="10"/>
      <c r="B162" s="11" t="s">
        <v>1017</v>
      </c>
      <c r="C162" s="9" t="s">
        <v>1420</v>
      </c>
      <c r="D162" s="13">
        <v>-65625</v>
      </c>
      <c r="E162" s="13">
        <v>-275.85000000000002</v>
      </c>
      <c r="F162" s="14">
        <v>-1E-3</v>
      </c>
      <c r="G162" s="16"/>
      <c r="H162" s="50"/>
    </row>
    <row r="163" spans="1:8" ht="12.95" customHeight="1" x14ac:dyDescent="0.2">
      <c r="A163" s="10"/>
      <c r="B163" s="11" t="s">
        <v>965</v>
      </c>
      <c r="C163" s="9" t="s">
        <v>1420</v>
      </c>
      <c r="D163" s="13">
        <v>-68200</v>
      </c>
      <c r="E163" s="13">
        <v>-250.06</v>
      </c>
      <c r="F163" s="14">
        <v>-8.9999999999999998E-4</v>
      </c>
      <c r="G163" s="16"/>
      <c r="H163" s="50"/>
    </row>
    <row r="164" spans="1:8" ht="12.95" customHeight="1" x14ac:dyDescent="0.2">
      <c r="A164" s="10"/>
      <c r="B164" s="11" t="s">
        <v>518</v>
      </c>
      <c r="C164" s="9" t="s">
        <v>1420</v>
      </c>
      <c r="D164" s="13">
        <v>-27300</v>
      </c>
      <c r="E164" s="13">
        <v>-122.88</v>
      </c>
      <c r="F164" s="14">
        <v>-5.0000000000000001E-4</v>
      </c>
      <c r="G164" s="16"/>
      <c r="H164" s="50"/>
    </row>
    <row r="165" spans="1:8" ht="12.95" customHeight="1" x14ac:dyDescent="0.2">
      <c r="A165" s="10"/>
      <c r="B165" s="11" t="s">
        <v>885</v>
      </c>
      <c r="C165" s="9" t="s">
        <v>1420</v>
      </c>
      <c r="D165" s="13">
        <v>-7875</v>
      </c>
      <c r="E165" s="13">
        <v>-145.47</v>
      </c>
      <c r="F165" s="14">
        <v>-5.0000000000000001E-4</v>
      </c>
      <c r="G165" s="16"/>
      <c r="H165" s="50"/>
    </row>
    <row r="166" spans="1:8" ht="12.95" customHeight="1" x14ac:dyDescent="0.2">
      <c r="A166" s="10"/>
      <c r="B166" s="11" t="s">
        <v>242</v>
      </c>
      <c r="C166" s="9" t="s">
        <v>1420</v>
      </c>
      <c r="D166" s="13">
        <v>-9100</v>
      </c>
      <c r="E166" s="13">
        <v>-103.75</v>
      </c>
      <c r="F166" s="14">
        <v>-4.0000000000000002E-4</v>
      </c>
      <c r="G166" s="16"/>
      <c r="H166" s="50"/>
    </row>
    <row r="167" spans="1:8" ht="12.95" customHeight="1" x14ac:dyDescent="0.2">
      <c r="A167" s="10"/>
      <c r="B167" s="11" t="s">
        <v>1015</v>
      </c>
      <c r="C167" s="9" t="s">
        <v>1420</v>
      </c>
      <c r="D167" s="13">
        <v>-3125</v>
      </c>
      <c r="E167" s="13">
        <v>-40.630000000000003</v>
      </c>
      <c r="F167" s="14">
        <v>-2.0000000000000001E-4</v>
      </c>
      <c r="G167" s="16"/>
      <c r="H167" s="50"/>
    </row>
    <row r="168" spans="1:8" ht="12.95" customHeight="1" x14ac:dyDescent="0.2">
      <c r="A168" s="10"/>
      <c r="B168" s="11" t="s">
        <v>993</v>
      </c>
      <c r="C168" s="9" t="s">
        <v>1420</v>
      </c>
      <c r="D168" s="13">
        <v>-14400</v>
      </c>
      <c r="E168" s="13">
        <v>-30.37</v>
      </c>
      <c r="F168" s="14">
        <v>-1E-4</v>
      </c>
      <c r="G168" s="16"/>
      <c r="H168" s="50"/>
    </row>
    <row r="169" spans="1:8" ht="12.95" customHeight="1" x14ac:dyDescent="0.2">
      <c r="A169" s="10"/>
      <c r="B169" s="11" t="s">
        <v>959</v>
      </c>
      <c r="C169" s="9" t="s">
        <v>1420</v>
      </c>
      <c r="D169" s="13">
        <v>-1800</v>
      </c>
      <c r="E169" s="13">
        <v>-19.64</v>
      </c>
      <c r="F169" s="14">
        <v>-1E-4</v>
      </c>
      <c r="G169" s="16"/>
      <c r="H169" s="50"/>
    </row>
    <row r="170" spans="1:8" ht="12.95" customHeight="1" x14ac:dyDescent="0.2">
      <c r="A170" s="10"/>
      <c r="B170" s="11" t="s">
        <v>983</v>
      </c>
      <c r="C170" s="9" t="s">
        <v>1420</v>
      </c>
      <c r="D170" s="13">
        <v>-2350</v>
      </c>
      <c r="E170" s="13">
        <v>-5.66</v>
      </c>
      <c r="F170" s="14" t="s">
        <v>1422</v>
      </c>
      <c r="G170" s="16"/>
      <c r="H170" s="50"/>
    </row>
    <row r="171" spans="1:8" ht="12.95" customHeight="1" x14ac:dyDescent="0.2">
      <c r="A171" s="50"/>
      <c r="B171" s="17" t="s">
        <v>126</v>
      </c>
      <c r="C171" s="18"/>
      <c r="D171" s="18"/>
      <c r="E171" s="19">
        <v>-34386.339999999997</v>
      </c>
      <c r="F171" s="20">
        <v>-0.12790000000000001</v>
      </c>
      <c r="G171" s="22"/>
      <c r="H171" s="50"/>
    </row>
    <row r="172" spans="1:8" ht="12.95" customHeight="1" x14ac:dyDescent="0.2">
      <c r="A172" s="50"/>
      <c r="B172" s="26" t="s">
        <v>200</v>
      </c>
      <c r="C172" s="27"/>
      <c r="D172" s="27"/>
      <c r="E172" s="44">
        <v>-34386.339999999997</v>
      </c>
      <c r="F172" s="45">
        <v>-0.12790000000000001</v>
      </c>
      <c r="G172" s="31"/>
      <c r="H172" s="50"/>
    </row>
    <row r="174" spans="1:8" x14ac:dyDescent="0.2">
      <c r="B174" s="51" t="s">
        <v>1447</v>
      </c>
    </row>
    <row r="175" spans="1:8" x14ac:dyDescent="0.2">
      <c r="B175" s="51" t="s">
        <v>1448</v>
      </c>
    </row>
    <row r="176" spans="1:8" x14ac:dyDescent="0.2">
      <c r="B176" s="51" t="s">
        <v>1449</v>
      </c>
    </row>
    <row r="177" spans="2:8" x14ac:dyDescent="0.2">
      <c r="B177" s="51" t="s">
        <v>1450</v>
      </c>
    </row>
    <row r="179" spans="2:8" x14ac:dyDescent="0.2">
      <c r="B179" s="174" t="s">
        <v>1454</v>
      </c>
      <c r="C179" s="175"/>
      <c r="D179" s="176"/>
      <c r="E179" s="177"/>
      <c r="F179" s="203"/>
      <c r="G179" s="203"/>
      <c r="H179" s="264"/>
    </row>
    <row r="180" spans="2:8" x14ac:dyDescent="0.2">
      <c r="B180" s="179" t="s">
        <v>1455</v>
      </c>
      <c r="C180" s="98"/>
      <c r="D180" s="82"/>
      <c r="E180" s="82"/>
      <c r="F180" s="98"/>
      <c r="G180" s="83"/>
      <c r="H180" s="102"/>
    </row>
    <row r="181" spans="2:8" ht="36" x14ac:dyDescent="0.2">
      <c r="B181" s="69" t="s">
        <v>1456</v>
      </c>
      <c r="C181" s="67" t="s">
        <v>1457</v>
      </c>
      <c r="D181" s="68" t="s">
        <v>1458</v>
      </c>
      <c r="E181" s="68" t="s">
        <v>1458</v>
      </c>
      <c r="F181" s="68" t="s">
        <v>1459</v>
      </c>
      <c r="G181" s="83"/>
      <c r="H181" s="102"/>
    </row>
    <row r="182" spans="2:8" x14ac:dyDescent="0.2">
      <c r="B182" s="69"/>
      <c r="C182" s="67"/>
      <c r="D182" s="68" t="s">
        <v>1460</v>
      </c>
      <c r="E182" s="68" t="s">
        <v>1461</v>
      </c>
      <c r="F182" s="68" t="s">
        <v>1460</v>
      </c>
      <c r="G182" s="83"/>
      <c r="H182" s="102"/>
    </row>
    <row r="183" spans="2:8" x14ac:dyDescent="0.2">
      <c r="B183" s="69" t="s">
        <v>199</v>
      </c>
      <c r="C183" s="67" t="s">
        <v>199</v>
      </c>
      <c r="D183" s="67" t="s">
        <v>199</v>
      </c>
      <c r="E183" s="67" t="s">
        <v>199</v>
      </c>
      <c r="F183" s="67" t="s">
        <v>199</v>
      </c>
      <c r="G183" s="83"/>
      <c r="H183" s="102"/>
    </row>
    <row r="184" spans="2:8" x14ac:dyDescent="0.2">
      <c r="B184" s="184"/>
      <c r="C184" s="98"/>
      <c r="D184" s="98"/>
      <c r="E184" s="98"/>
      <c r="F184" s="98"/>
      <c r="G184" s="83"/>
      <c r="H184" s="102"/>
    </row>
    <row r="185" spans="2:8" x14ac:dyDescent="0.2">
      <c r="B185" s="184" t="s">
        <v>1587</v>
      </c>
      <c r="C185" s="98"/>
      <c r="D185" s="97"/>
      <c r="E185" s="98"/>
      <c r="F185" s="98"/>
      <c r="G185" s="83"/>
      <c r="H185" s="102"/>
    </row>
    <row r="186" spans="2:8" x14ac:dyDescent="0.2">
      <c r="B186" s="220" t="s">
        <v>1509</v>
      </c>
      <c r="C186" s="157">
        <v>46142</v>
      </c>
      <c r="D186" s="157">
        <v>46171</v>
      </c>
      <c r="E186" s="98"/>
      <c r="F186" s="98"/>
      <c r="G186" s="83"/>
      <c r="H186" s="102"/>
    </row>
    <row r="187" spans="2:8" x14ac:dyDescent="0.2">
      <c r="B187" s="220" t="s">
        <v>1510</v>
      </c>
      <c r="C187" s="66"/>
      <c r="D187" s="66"/>
      <c r="E187" s="98"/>
      <c r="F187" s="98"/>
      <c r="G187" s="83"/>
      <c r="H187" s="102"/>
    </row>
    <row r="188" spans="2:8" x14ac:dyDescent="0.2">
      <c r="B188" s="70" t="s">
        <v>1588</v>
      </c>
      <c r="C188" s="66">
        <v>11.6988</v>
      </c>
      <c r="D188" s="66">
        <v>11.6198</v>
      </c>
      <c r="E188" s="252"/>
      <c r="F188" s="206"/>
      <c r="G188" s="253"/>
      <c r="H188" s="102"/>
    </row>
    <row r="189" spans="2:8" x14ac:dyDescent="0.2">
      <c r="B189" s="70" t="s">
        <v>1589</v>
      </c>
      <c r="C189" s="66">
        <v>10.325100000000001</v>
      </c>
      <c r="D189" s="66">
        <v>10.2554</v>
      </c>
      <c r="E189" s="254"/>
      <c r="F189" s="207"/>
      <c r="G189" s="255"/>
      <c r="H189" s="102"/>
    </row>
    <row r="190" spans="2:8" x14ac:dyDescent="0.2">
      <c r="B190" s="220" t="s">
        <v>1515</v>
      </c>
      <c r="C190" s="66"/>
      <c r="D190" s="66"/>
      <c r="E190" s="252"/>
      <c r="F190" s="206"/>
      <c r="G190" s="253"/>
      <c r="H190" s="102"/>
    </row>
    <row r="191" spans="2:8" x14ac:dyDescent="0.2">
      <c r="B191" s="70" t="s">
        <v>1590</v>
      </c>
      <c r="C191" s="66">
        <v>11.621600000000001</v>
      </c>
      <c r="D191" s="66">
        <v>11.54</v>
      </c>
      <c r="E191" s="254"/>
      <c r="F191" s="207"/>
      <c r="G191" s="255"/>
      <c r="H191" s="102"/>
    </row>
    <row r="192" spans="2:8" x14ac:dyDescent="0.2">
      <c r="B192" s="70" t="s">
        <v>1591</v>
      </c>
      <c r="C192" s="66">
        <v>10.0733</v>
      </c>
      <c r="D192" s="66">
        <v>10.0025</v>
      </c>
      <c r="E192" s="98"/>
      <c r="F192" s="109"/>
      <c r="G192" s="109"/>
      <c r="H192" s="102"/>
    </row>
    <row r="193" spans="2:8" x14ac:dyDescent="0.2">
      <c r="B193" s="179"/>
      <c r="C193" s="98"/>
      <c r="D193" s="98"/>
      <c r="E193" s="98"/>
      <c r="F193" s="98"/>
      <c r="G193" s="83"/>
      <c r="H193" s="102"/>
    </row>
    <row r="194" spans="2:8" x14ac:dyDescent="0.2">
      <c r="B194" s="184" t="s">
        <v>1742</v>
      </c>
      <c r="C194" s="84"/>
      <c r="D194" s="84"/>
      <c r="E194" s="84"/>
      <c r="F194" s="98"/>
      <c r="G194" s="83"/>
      <c r="H194" s="102"/>
    </row>
    <row r="195" spans="2:8" x14ac:dyDescent="0.2">
      <c r="B195" s="199"/>
      <c r="C195" s="198"/>
      <c r="D195" s="257"/>
      <c r="E195" s="257"/>
      <c r="F195" s="256"/>
      <c r="G195" s="83"/>
      <c r="H195" s="265"/>
    </row>
    <row r="196" spans="2:8" x14ac:dyDescent="0.2">
      <c r="B196" s="184" t="s">
        <v>1592</v>
      </c>
      <c r="C196" s="84"/>
      <c r="D196" s="64"/>
      <c r="E196" s="84"/>
      <c r="F196" s="98"/>
      <c r="G196" s="83"/>
      <c r="H196" s="102"/>
    </row>
    <row r="197" spans="2:8" x14ac:dyDescent="0.2">
      <c r="B197" s="184"/>
      <c r="C197" s="84"/>
      <c r="D197" s="64"/>
      <c r="E197" s="84"/>
      <c r="F197" s="98"/>
      <c r="G197" s="83"/>
      <c r="H197" s="102"/>
    </row>
    <row r="198" spans="2:8" x14ac:dyDescent="0.2">
      <c r="B198" s="184" t="s">
        <v>1608</v>
      </c>
      <c r="C198" s="258"/>
      <c r="D198" s="259"/>
      <c r="E198" s="208"/>
      <c r="F198" s="98"/>
      <c r="G198" s="83"/>
      <c r="H198" s="102"/>
    </row>
    <row r="199" spans="2:8" x14ac:dyDescent="0.2">
      <c r="B199" s="125" t="s">
        <v>1470</v>
      </c>
      <c r="C199" s="84"/>
      <c r="D199" s="64"/>
      <c r="E199" s="84"/>
      <c r="F199" s="98"/>
      <c r="G199" s="83"/>
      <c r="H199" s="102"/>
    </row>
    <row r="200" spans="2:8" x14ac:dyDescent="0.2">
      <c r="B200" s="125"/>
      <c r="C200" s="84"/>
      <c r="D200" s="64"/>
      <c r="E200" s="64"/>
      <c r="F200" s="98"/>
      <c r="G200" s="83"/>
      <c r="H200" s="102"/>
    </row>
    <row r="201" spans="2:8" x14ac:dyDescent="0.2">
      <c r="B201" s="118" t="s">
        <v>1593</v>
      </c>
      <c r="C201" s="84"/>
      <c r="D201" s="64"/>
      <c r="E201" s="64"/>
      <c r="F201" s="98"/>
      <c r="G201" s="83"/>
      <c r="H201" s="102"/>
    </row>
    <row r="202" spans="2:8" x14ac:dyDescent="0.2">
      <c r="B202" s="184"/>
      <c r="C202" s="84"/>
      <c r="D202" s="64"/>
      <c r="E202" s="64"/>
      <c r="F202" s="98"/>
      <c r="G202" s="83"/>
      <c r="H202" s="102"/>
    </row>
    <row r="203" spans="2:8" x14ac:dyDescent="0.2">
      <c r="B203" s="184" t="s">
        <v>1543</v>
      </c>
      <c r="C203" s="84"/>
      <c r="D203" s="64"/>
      <c r="E203" s="64"/>
      <c r="F203" s="98"/>
      <c r="G203" s="83"/>
      <c r="H203" s="102"/>
    </row>
    <row r="204" spans="2:8" x14ac:dyDescent="0.2">
      <c r="B204" s="183"/>
      <c r="C204" s="84"/>
      <c r="D204" s="84"/>
      <c r="E204" s="64"/>
      <c r="F204" s="98"/>
      <c r="G204" s="83"/>
      <c r="H204" s="102"/>
    </row>
    <row r="205" spans="2:8" x14ac:dyDescent="0.2">
      <c r="B205" s="184" t="s">
        <v>1750</v>
      </c>
      <c r="C205" s="84"/>
      <c r="D205" s="84"/>
      <c r="E205" s="84"/>
      <c r="F205" s="98"/>
      <c r="G205" s="83"/>
      <c r="H205" s="102"/>
    </row>
    <row r="206" spans="2:8" x14ac:dyDescent="0.2">
      <c r="B206" s="184"/>
      <c r="C206" s="84"/>
      <c r="D206" s="84"/>
      <c r="E206" s="84"/>
      <c r="F206" s="98"/>
      <c r="G206" s="83"/>
      <c r="H206" s="102"/>
    </row>
    <row r="207" spans="2:8" x14ac:dyDescent="0.2">
      <c r="B207" s="184" t="s">
        <v>1757</v>
      </c>
      <c r="C207" s="84"/>
      <c r="D207" s="84"/>
      <c r="E207" s="84"/>
      <c r="F207" s="98"/>
      <c r="G207" s="83"/>
      <c r="H207" s="102"/>
    </row>
    <row r="208" spans="2:8" x14ac:dyDescent="0.2">
      <c r="B208" s="184"/>
      <c r="C208" s="84"/>
      <c r="D208" s="84"/>
      <c r="E208" s="84"/>
      <c r="F208" s="98"/>
      <c r="G208" s="83"/>
      <c r="H208" s="102"/>
    </row>
    <row r="209" spans="2:8" x14ac:dyDescent="0.2">
      <c r="B209" s="184" t="s">
        <v>1545</v>
      </c>
      <c r="C209" s="98"/>
      <c r="D209" s="64"/>
      <c r="H209" s="102"/>
    </row>
    <row r="210" spans="2:8" x14ac:dyDescent="0.2">
      <c r="B210" s="72" t="s">
        <v>1546</v>
      </c>
      <c r="C210" s="337">
        <f>G131*100</f>
        <v>0.18</v>
      </c>
      <c r="D210" s="64"/>
      <c r="H210" s="102"/>
    </row>
    <row r="211" spans="2:8" x14ac:dyDescent="0.2">
      <c r="B211" s="72" t="s">
        <v>1547</v>
      </c>
      <c r="C211" s="337">
        <f>+SUMIF(D52:D122,"Sovereign",G52:G123)*100</f>
        <v>45.81</v>
      </c>
      <c r="D211" s="64"/>
      <c r="H211" s="102"/>
    </row>
    <row r="212" spans="2:8" x14ac:dyDescent="0.2">
      <c r="B212" s="72" t="s">
        <v>1548</v>
      </c>
      <c r="C212" s="337">
        <v>0</v>
      </c>
      <c r="D212" s="64"/>
      <c r="H212" s="102"/>
    </row>
    <row r="213" spans="2:8" x14ac:dyDescent="0.2">
      <c r="B213" s="72" t="s">
        <v>1569</v>
      </c>
      <c r="C213" s="337">
        <f>+(G49)*100</f>
        <v>37.590000000000003</v>
      </c>
      <c r="D213" s="85"/>
      <c r="H213" s="102"/>
    </row>
    <row r="214" spans="2:8" x14ac:dyDescent="0.2">
      <c r="B214" s="72" t="s">
        <v>1549</v>
      </c>
      <c r="C214" s="338">
        <f>(G124*100)-C211</f>
        <v>8.980000000000004</v>
      </c>
      <c r="D214" s="86"/>
      <c r="H214" s="102"/>
    </row>
    <row r="215" spans="2:8" x14ac:dyDescent="0.2">
      <c r="B215" s="72" t="s">
        <v>1555</v>
      </c>
      <c r="C215" s="339">
        <f>100-SUM(C210:C214)</f>
        <v>7.4399999999999835</v>
      </c>
      <c r="D215" s="86"/>
      <c r="H215" s="102"/>
    </row>
    <row r="216" spans="2:8" x14ac:dyDescent="0.2">
      <c r="B216" s="184"/>
      <c r="C216" s="340"/>
      <c r="D216" s="83"/>
      <c r="H216" s="102"/>
    </row>
    <row r="217" spans="2:8" x14ac:dyDescent="0.2">
      <c r="B217" s="184"/>
      <c r="C217" s="341"/>
      <c r="D217" s="83"/>
      <c r="H217" s="102"/>
    </row>
    <row r="218" spans="2:8" x14ac:dyDescent="0.2">
      <c r="B218" s="184" t="s">
        <v>1551</v>
      </c>
      <c r="C218" s="341"/>
      <c r="D218" s="83"/>
      <c r="H218" s="102"/>
    </row>
    <row r="219" spans="2:8" x14ac:dyDescent="0.2">
      <c r="B219" s="72" t="s">
        <v>1552</v>
      </c>
      <c r="C219" s="342">
        <f>C210+C211</f>
        <v>45.99</v>
      </c>
      <c r="D219" s="88"/>
      <c r="H219" s="102"/>
    </row>
    <row r="220" spans="2:8" x14ac:dyDescent="0.2">
      <c r="B220" s="72" t="s">
        <v>1553</v>
      </c>
      <c r="C220" s="337">
        <f>C214</f>
        <v>8.980000000000004</v>
      </c>
      <c r="D220" s="88"/>
      <c r="H220" s="102"/>
    </row>
    <row r="221" spans="2:8" x14ac:dyDescent="0.2">
      <c r="B221" s="72" t="s">
        <v>1570</v>
      </c>
      <c r="C221" s="337">
        <f>C213</f>
        <v>37.590000000000003</v>
      </c>
      <c r="D221" s="89"/>
      <c r="H221" s="102"/>
    </row>
    <row r="222" spans="2:8" x14ac:dyDescent="0.2">
      <c r="B222" s="72" t="s">
        <v>1554</v>
      </c>
      <c r="C222" s="337">
        <v>0</v>
      </c>
      <c r="D222" s="89"/>
      <c r="H222" s="102"/>
    </row>
    <row r="223" spans="2:8" x14ac:dyDescent="0.2">
      <c r="B223" s="72" t="s">
        <v>1555</v>
      </c>
      <c r="C223" s="343">
        <f>+C215</f>
        <v>7.4399999999999835</v>
      </c>
      <c r="D223" s="88"/>
      <c r="H223" s="266"/>
    </row>
    <row r="224" spans="2:8" x14ac:dyDescent="0.2">
      <c r="B224" s="184"/>
      <c r="C224" s="173"/>
      <c r="D224" s="173"/>
      <c r="E224" s="173"/>
      <c r="F224" s="100"/>
      <c r="G224" s="83"/>
      <c r="H224" s="102"/>
    </row>
    <row r="225" spans="2:8" x14ac:dyDescent="0.2">
      <c r="B225" s="184" t="s">
        <v>1556</v>
      </c>
      <c r="C225" s="173"/>
      <c r="D225" s="173"/>
      <c r="E225" s="173"/>
      <c r="F225" s="90"/>
      <c r="G225" s="83"/>
      <c r="H225" s="102"/>
    </row>
    <row r="226" spans="2:8" x14ac:dyDescent="0.2">
      <c r="B226" s="267"/>
      <c r="C226" s="173"/>
      <c r="D226" s="173"/>
      <c r="E226" s="260"/>
      <c r="F226" s="261"/>
      <c r="G226" s="260"/>
      <c r="H226" s="102"/>
    </row>
    <row r="227" spans="2:8" x14ac:dyDescent="0.2">
      <c r="B227" s="184" t="s">
        <v>1571</v>
      </c>
      <c r="C227" s="173"/>
      <c r="D227" s="173"/>
      <c r="E227" s="173"/>
      <c r="F227" s="90"/>
      <c r="G227" s="83"/>
      <c r="H227" s="102"/>
    </row>
    <row r="228" spans="2:8" x14ac:dyDescent="0.2">
      <c r="B228" s="184"/>
      <c r="C228" s="173"/>
      <c r="D228" s="173"/>
      <c r="E228" s="173"/>
      <c r="F228" s="90"/>
      <c r="G228" s="83"/>
      <c r="H228" s="102"/>
    </row>
    <row r="229" spans="2:8" x14ac:dyDescent="0.2">
      <c r="B229" s="210" t="s">
        <v>1572</v>
      </c>
      <c r="C229" s="99"/>
      <c r="D229" s="99"/>
      <c r="E229" s="99"/>
      <c r="F229" s="136"/>
      <c r="G229" s="83"/>
      <c r="H229" s="102"/>
    </row>
    <row r="230" spans="2:8" ht="36" x14ac:dyDescent="0.2">
      <c r="B230" s="96" t="s">
        <v>1477</v>
      </c>
      <c r="C230" s="96" t="s">
        <v>1478</v>
      </c>
      <c r="D230" s="96" t="s">
        <v>1479</v>
      </c>
      <c r="E230" s="96" t="s">
        <v>1480</v>
      </c>
      <c r="F230" s="96" t="s">
        <v>1481</v>
      </c>
      <c r="G230" s="96" t="s">
        <v>1482</v>
      </c>
      <c r="H230" s="102"/>
    </row>
    <row r="231" spans="2:8" x14ac:dyDescent="0.2">
      <c r="B231" s="91" t="s">
        <v>761</v>
      </c>
      <c r="C231" s="162" t="s">
        <v>1483</v>
      </c>
      <c r="D231" s="91" t="s">
        <v>1484</v>
      </c>
      <c r="E231" s="92">
        <v>353.12954545454545</v>
      </c>
      <c r="F231" s="92">
        <v>366.65</v>
      </c>
      <c r="G231" s="379">
        <v>6848.6282436000001</v>
      </c>
      <c r="H231" s="102"/>
    </row>
    <row r="232" spans="2:8" x14ac:dyDescent="0.2">
      <c r="B232" s="91" t="s">
        <v>729</v>
      </c>
      <c r="C232" s="162" t="s">
        <v>1483</v>
      </c>
      <c r="D232" s="91" t="s">
        <v>1484</v>
      </c>
      <c r="E232" s="92">
        <v>190.96997500000001</v>
      </c>
      <c r="F232" s="92">
        <v>210.91</v>
      </c>
      <c r="G232" s="379"/>
      <c r="H232" s="102"/>
    </row>
    <row r="233" spans="2:8" x14ac:dyDescent="0.2">
      <c r="B233" s="91" t="s">
        <v>183</v>
      </c>
      <c r="C233" s="162" t="s">
        <v>1483</v>
      </c>
      <c r="D233" s="91" t="s">
        <v>1484</v>
      </c>
      <c r="E233" s="92">
        <v>1750.0519272727272</v>
      </c>
      <c r="F233" s="92">
        <v>1801.3</v>
      </c>
      <c r="G233" s="379"/>
      <c r="H233" s="102"/>
    </row>
    <row r="234" spans="2:8" x14ac:dyDescent="0.2">
      <c r="B234" s="91" t="s">
        <v>702</v>
      </c>
      <c r="C234" s="162" t="s">
        <v>1483</v>
      </c>
      <c r="D234" s="91" t="s">
        <v>1484</v>
      </c>
      <c r="E234" s="92">
        <v>407.22798399999999</v>
      </c>
      <c r="F234" s="92">
        <v>420.35</v>
      </c>
      <c r="G234" s="379"/>
      <c r="H234" s="102"/>
    </row>
    <row r="235" spans="2:8" x14ac:dyDescent="0.2">
      <c r="B235" s="91" t="s">
        <v>57</v>
      </c>
      <c r="C235" s="162" t="s">
        <v>1483</v>
      </c>
      <c r="D235" s="91" t="s">
        <v>1484</v>
      </c>
      <c r="E235" s="92">
        <v>1919.535500020012</v>
      </c>
      <c r="F235" s="92">
        <v>1845</v>
      </c>
      <c r="G235" s="379"/>
      <c r="H235" s="102"/>
    </row>
    <row r="236" spans="2:8" x14ac:dyDescent="0.2">
      <c r="B236" s="91" t="s">
        <v>64</v>
      </c>
      <c r="C236" s="162" t="s">
        <v>1483</v>
      </c>
      <c r="D236" s="91" t="s">
        <v>1484</v>
      </c>
      <c r="E236" s="92">
        <v>1045.9000000000001</v>
      </c>
      <c r="F236" s="92">
        <v>1091.2</v>
      </c>
      <c r="G236" s="379"/>
      <c r="H236" s="102"/>
    </row>
    <row r="237" spans="2:8" x14ac:dyDescent="0.2">
      <c r="B237" s="91" t="s">
        <v>179</v>
      </c>
      <c r="C237" s="162" t="s">
        <v>1483</v>
      </c>
      <c r="D237" s="91" t="s">
        <v>1484</v>
      </c>
      <c r="E237" s="92">
        <v>585.43540895522392</v>
      </c>
      <c r="F237" s="92">
        <v>596.65</v>
      </c>
      <c r="G237" s="379"/>
      <c r="H237" s="102"/>
    </row>
    <row r="238" spans="2:8" x14ac:dyDescent="0.2">
      <c r="B238" s="91" t="s">
        <v>515</v>
      </c>
      <c r="C238" s="162" t="s">
        <v>1483</v>
      </c>
      <c r="D238" s="91" t="s">
        <v>1484</v>
      </c>
      <c r="E238" s="92">
        <v>429.65574615384617</v>
      </c>
      <c r="F238" s="92">
        <v>450.1</v>
      </c>
      <c r="G238" s="379"/>
      <c r="H238" s="102"/>
    </row>
    <row r="239" spans="2:8" x14ac:dyDescent="0.2">
      <c r="B239" s="91" t="s">
        <v>14</v>
      </c>
      <c r="C239" s="162" t="s">
        <v>1483</v>
      </c>
      <c r="D239" s="91" t="s">
        <v>1484</v>
      </c>
      <c r="E239" s="92">
        <v>758.0662140127389</v>
      </c>
      <c r="F239" s="92">
        <v>741</v>
      </c>
      <c r="G239" s="379"/>
      <c r="H239" s="102"/>
    </row>
    <row r="240" spans="2:8" x14ac:dyDescent="0.2">
      <c r="B240" s="91" t="s">
        <v>143</v>
      </c>
      <c r="C240" s="162" t="s">
        <v>1483</v>
      </c>
      <c r="D240" s="91" t="s">
        <v>1484</v>
      </c>
      <c r="E240" s="92">
        <v>1098.7076461538461</v>
      </c>
      <c r="F240" s="92">
        <v>1140.0999999999999</v>
      </c>
      <c r="G240" s="379"/>
      <c r="H240" s="102"/>
    </row>
    <row r="241" spans="2:8" x14ac:dyDescent="0.2">
      <c r="B241" s="91" t="s">
        <v>176</v>
      </c>
      <c r="C241" s="162" t="s">
        <v>1483</v>
      </c>
      <c r="D241" s="91" t="s">
        <v>1484</v>
      </c>
      <c r="E241" s="92">
        <v>1288.7371874246339</v>
      </c>
      <c r="F241" s="92">
        <v>1292.9000000000001</v>
      </c>
      <c r="G241" s="379"/>
      <c r="H241" s="102"/>
    </row>
    <row r="242" spans="2:8" x14ac:dyDescent="0.2">
      <c r="B242" s="91" t="s">
        <v>37</v>
      </c>
      <c r="C242" s="162" t="s">
        <v>1483</v>
      </c>
      <c r="D242" s="91" t="s">
        <v>1484</v>
      </c>
      <c r="E242" s="92">
        <v>387.77561884057968</v>
      </c>
      <c r="F242" s="92">
        <v>388.25</v>
      </c>
      <c r="G242" s="379"/>
      <c r="H242" s="102"/>
    </row>
    <row r="243" spans="2:8" x14ac:dyDescent="0.2">
      <c r="B243" s="91" t="s">
        <v>44</v>
      </c>
      <c r="C243" s="162" t="s">
        <v>1483</v>
      </c>
      <c r="D243" s="91" t="s">
        <v>1484</v>
      </c>
      <c r="E243" s="92">
        <v>3090.9106999999999</v>
      </c>
      <c r="F243" s="92">
        <v>3079.3</v>
      </c>
      <c r="G243" s="379"/>
      <c r="H243" s="102"/>
    </row>
    <row r="244" spans="2:8" x14ac:dyDescent="0.2">
      <c r="B244" s="91" t="s">
        <v>512</v>
      </c>
      <c r="C244" s="162" t="s">
        <v>1483</v>
      </c>
      <c r="D244" s="91" t="s">
        <v>1484</v>
      </c>
      <c r="E244" s="92">
        <v>1399.1984</v>
      </c>
      <c r="F244" s="92">
        <v>1435.1</v>
      </c>
      <c r="G244" s="379"/>
      <c r="H244" s="102"/>
    </row>
    <row r="245" spans="2:8" x14ac:dyDescent="0.2">
      <c r="B245" s="91" t="s">
        <v>706</v>
      </c>
      <c r="C245" s="162" t="s">
        <v>1483</v>
      </c>
      <c r="D245" s="91" t="s">
        <v>1484</v>
      </c>
      <c r="E245" s="92">
        <v>89.943791549295781</v>
      </c>
      <c r="F245" s="92">
        <v>89.11</v>
      </c>
      <c r="G245" s="379"/>
      <c r="H245" s="102"/>
    </row>
    <row r="246" spans="2:8" x14ac:dyDescent="0.2">
      <c r="B246" s="91" t="s">
        <v>749</v>
      </c>
      <c r="C246" s="162" t="s">
        <v>1483</v>
      </c>
      <c r="D246" s="91" t="s">
        <v>1484</v>
      </c>
      <c r="E246" s="92">
        <v>235.46</v>
      </c>
      <c r="F246" s="92">
        <v>241.01</v>
      </c>
      <c r="G246" s="379"/>
      <c r="H246" s="102"/>
    </row>
    <row r="247" spans="2:8" x14ac:dyDescent="0.2">
      <c r="B247" s="91" t="s">
        <v>129</v>
      </c>
      <c r="C247" s="162" t="s">
        <v>1483</v>
      </c>
      <c r="D247" s="91" t="s">
        <v>1484</v>
      </c>
      <c r="E247" s="92">
        <v>1359.1120542955327</v>
      </c>
      <c r="F247" s="92">
        <v>1329.9</v>
      </c>
      <c r="G247" s="379"/>
      <c r="H247" s="102"/>
    </row>
    <row r="248" spans="2:8" x14ac:dyDescent="0.2">
      <c r="B248" s="91" t="s">
        <v>813</v>
      </c>
      <c r="C248" s="162" t="s">
        <v>1483</v>
      </c>
      <c r="D248" s="91" t="s">
        <v>1484</v>
      </c>
      <c r="E248" s="92">
        <v>1879.0476139682539</v>
      </c>
      <c r="F248" s="92">
        <v>1847.2</v>
      </c>
      <c r="G248" s="379"/>
      <c r="H248" s="102"/>
    </row>
    <row r="249" spans="2:8" x14ac:dyDescent="0.2">
      <c r="B249" s="91" t="s">
        <v>163</v>
      </c>
      <c r="C249" s="162" t="s">
        <v>1483</v>
      </c>
      <c r="D249" s="91" t="s">
        <v>1484</v>
      </c>
      <c r="E249" s="92">
        <v>206.24367837837838</v>
      </c>
      <c r="F249" s="92">
        <v>206.48</v>
      </c>
      <c r="G249" s="379"/>
      <c r="H249" s="102"/>
    </row>
    <row r="250" spans="2:8" x14ac:dyDescent="0.2">
      <c r="B250" s="91" t="s">
        <v>139</v>
      </c>
      <c r="C250" s="162" t="s">
        <v>1483</v>
      </c>
      <c r="D250" s="91" t="s">
        <v>1484</v>
      </c>
      <c r="E250" s="92">
        <v>4127.054384</v>
      </c>
      <c r="F250" s="92">
        <v>4109.6000000000004</v>
      </c>
      <c r="G250" s="379"/>
      <c r="H250" s="102"/>
    </row>
    <row r="251" spans="2:8" x14ac:dyDescent="0.2">
      <c r="B251" s="91" t="s">
        <v>732</v>
      </c>
      <c r="C251" s="162" t="s">
        <v>1483</v>
      </c>
      <c r="D251" s="91" t="s">
        <v>1484</v>
      </c>
      <c r="E251" s="92">
        <v>12244.8938</v>
      </c>
      <c r="F251" s="92">
        <v>11615</v>
      </c>
      <c r="G251" s="379"/>
      <c r="H251" s="102"/>
    </row>
    <row r="252" spans="2:8" x14ac:dyDescent="0.2">
      <c r="B252" s="91" t="s">
        <v>51</v>
      </c>
      <c r="C252" s="162" t="s">
        <v>1483</v>
      </c>
      <c r="D252" s="91" t="s">
        <v>1484</v>
      </c>
      <c r="E252" s="92">
        <v>1256.3799615999999</v>
      </c>
      <c r="F252" s="92">
        <v>1300.2</v>
      </c>
      <c r="G252" s="379"/>
      <c r="H252" s="102"/>
    </row>
    <row r="253" spans="2:8" x14ac:dyDescent="0.2">
      <c r="B253" s="91" t="s">
        <v>147</v>
      </c>
      <c r="C253" s="162" t="s">
        <v>1483</v>
      </c>
      <c r="D253" s="91" t="s">
        <v>1484</v>
      </c>
      <c r="E253" s="92">
        <v>258.40057478645065</v>
      </c>
      <c r="F253" s="92">
        <v>253.4</v>
      </c>
      <c r="G253" s="379"/>
      <c r="H253" s="102"/>
    </row>
    <row r="254" spans="2:8" x14ac:dyDescent="0.2">
      <c r="B254" s="125"/>
      <c r="C254" s="137"/>
      <c r="D254" s="99"/>
      <c r="E254" s="83"/>
      <c r="F254" s="83"/>
      <c r="G254" s="270"/>
      <c r="H254" s="102"/>
    </row>
    <row r="255" spans="2:8" x14ac:dyDescent="0.2">
      <c r="B255" s="125" t="s">
        <v>1609</v>
      </c>
      <c r="C255" s="98"/>
      <c r="D255" s="98"/>
      <c r="E255" s="93"/>
      <c r="F255" s="93"/>
      <c r="G255" s="94"/>
      <c r="H255" s="102"/>
    </row>
    <row r="256" spans="2:8" x14ac:dyDescent="0.2">
      <c r="B256" s="125"/>
      <c r="C256" s="98"/>
      <c r="D256" s="98"/>
      <c r="E256" s="93"/>
      <c r="F256" s="93"/>
      <c r="G256" s="94"/>
      <c r="H256" s="102"/>
    </row>
    <row r="257" spans="2:8" x14ac:dyDescent="0.2">
      <c r="B257" s="268" t="s">
        <v>1486</v>
      </c>
      <c r="C257" s="262"/>
      <c r="D257" s="263"/>
      <c r="E257" s="256"/>
      <c r="F257" s="256"/>
      <c r="G257" s="256"/>
      <c r="H257" s="212"/>
    </row>
    <row r="258" spans="2:8" x14ac:dyDescent="0.2">
      <c r="B258" s="218" t="s">
        <v>1487</v>
      </c>
      <c r="C258" s="218"/>
      <c r="D258" s="256"/>
      <c r="E258" s="256"/>
      <c r="H258" s="212"/>
    </row>
    <row r="259" spans="2:8" x14ac:dyDescent="0.2">
      <c r="B259" s="218" t="s">
        <v>1488</v>
      </c>
      <c r="C259" s="164">
        <v>4679</v>
      </c>
      <c r="D259" s="113"/>
      <c r="E259" s="113"/>
      <c r="H259" s="212"/>
    </row>
    <row r="260" spans="2:8" x14ac:dyDescent="0.2">
      <c r="B260" s="218" t="s">
        <v>1489</v>
      </c>
      <c r="C260" s="164">
        <v>4679</v>
      </c>
      <c r="D260" s="94"/>
      <c r="E260" s="94"/>
      <c r="H260" s="212"/>
    </row>
    <row r="261" spans="2:8" x14ac:dyDescent="0.2">
      <c r="B261" s="218" t="s">
        <v>1490</v>
      </c>
      <c r="C261" s="164">
        <v>0</v>
      </c>
      <c r="D261" s="94"/>
      <c r="E261" s="94"/>
      <c r="H261" s="212"/>
    </row>
    <row r="262" spans="2:8" x14ac:dyDescent="0.2">
      <c r="B262" s="218" t="s">
        <v>1491</v>
      </c>
      <c r="C262" s="164">
        <v>0</v>
      </c>
      <c r="D262" s="94"/>
      <c r="E262" s="94"/>
      <c r="H262" s="212"/>
    </row>
    <row r="263" spans="2:8" x14ac:dyDescent="0.2">
      <c r="B263" s="218" t="s">
        <v>1492</v>
      </c>
      <c r="C263" s="164">
        <v>2776076847.7199917</v>
      </c>
      <c r="D263" s="94"/>
      <c r="E263" s="94"/>
      <c r="H263" s="212"/>
    </row>
    <row r="264" spans="2:8" x14ac:dyDescent="0.2">
      <c r="B264" s="218" t="s">
        <v>1493</v>
      </c>
      <c r="C264" s="164">
        <v>2779236556.2800002</v>
      </c>
      <c r="D264" s="94"/>
      <c r="E264" s="94"/>
      <c r="H264" s="212"/>
    </row>
    <row r="265" spans="2:8" x14ac:dyDescent="0.2">
      <c r="B265" s="218" t="s">
        <v>1494</v>
      </c>
      <c r="C265" s="164">
        <v>0</v>
      </c>
      <c r="D265" s="94"/>
      <c r="E265" s="94"/>
      <c r="H265" s="212"/>
    </row>
    <row r="266" spans="2:8" x14ac:dyDescent="0.2">
      <c r="B266" s="218" t="s">
        <v>1495</v>
      </c>
      <c r="C266" s="164">
        <v>3159708.5600085258</v>
      </c>
      <c r="D266" s="94"/>
      <c r="E266" s="143"/>
      <c r="H266" s="212"/>
    </row>
    <row r="267" spans="2:8" x14ac:dyDescent="0.2">
      <c r="B267" s="269"/>
      <c r="C267" s="256"/>
      <c r="D267" s="256"/>
      <c r="E267" s="94"/>
      <c r="F267" s="94"/>
      <c r="G267" s="144"/>
      <c r="H267" s="212"/>
    </row>
    <row r="268" spans="2:8" x14ac:dyDescent="0.2">
      <c r="B268" s="145" t="s">
        <v>1496</v>
      </c>
      <c r="C268" s="95"/>
      <c r="D268" s="95"/>
      <c r="E268" s="93"/>
      <c r="F268" s="94"/>
      <c r="G268" s="94"/>
      <c r="H268" s="212"/>
    </row>
    <row r="269" spans="2:8" x14ac:dyDescent="0.2">
      <c r="B269" s="125"/>
      <c r="C269" s="98"/>
      <c r="D269" s="98"/>
      <c r="E269" s="93"/>
      <c r="F269" s="93"/>
      <c r="G269" s="94"/>
      <c r="H269" s="102"/>
    </row>
    <row r="270" spans="2:8" x14ac:dyDescent="0.2">
      <c r="B270" s="205" t="s">
        <v>1594</v>
      </c>
      <c r="C270" s="165"/>
      <c r="D270" s="165"/>
      <c r="E270" s="98"/>
      <c r="F270" s="98"/>
      <c r="G270" s="98"/>
      <c r="H270" s="102"/>
    </row>
    <row r="271" spans="2:8" x14ac:dyDescent="0.2">
      <c r="B271" s="179"/>
      <c r="C271" s="98"/>
      <c r="D271" s="98"/>
      <c r="E271" s="98"/>
      <c r="F271" s="213"/>
      <c r="G271" s="213"/>
      <c r="H271" s="102"/>
    </row>
    <row r="272" spans="2:8" x14ac:dyDescent="0.2">
      <c r="B272" s="205" t="s">
        <v>1500</v>
      </c>
      <c r="C272" s="165"/>
      <c r="D272" s="165"/>
      <c r="E272" s="98"/>
      <c r="F272" s="214"/>
      <c r="G272" s="213"/>
      <c r="H272" s="102"/>
    </row>
    <row r="273" spans="2:10" x14ac:dyDescent="0.2">
      <c r="B273" s="145"/>
      <c r="C273" s="95"/>
      <c r="D273" s="95"/>
      <c r="E273" s="98"/>
      <c r="F273" s="98"/>
      <c r="G273" s="98"/>
      <c r="H273" s="102"/>
    </row>
    <row r="274" spans="2:10" x14ac:dyDescent="0.2">
      <c r="B274" s="205" t="s">
        <v>1584</v>
      </c>
      <c r="C274" s="165"/>
      <c r="D274" s="165"/>
      <c r="E274" s="98"/>
      <c r="F274" s="214"/>
      <c r="G274" s="98"/>
      <c r="H274" s="102"/>
    </row>
    <row r="275" spans="2:10" x14ac:dyDescent="0.2">
      <c r="B275" s="215"/>
      <c r="C275" s="101"/>
      <c r="D275" s="101"/>
      <c r="E275" s="101"/>
      <c r="F275" s="101"/>
      <c r="G275" s="98"/>
      <c r="H275" s="102"/>
    </row>
    <row r="276" spans="2:10" x14ac:dyDescent="0.2">
      <c r="B276" s="205" t="s">
        <v>1503</v>
      </c>
      <c r="C276" s="165"/>
      <c r="D276" s="165"/>
      <c r="E276" s="98"/>
      <c r="F276" s="98"/>
      <c r="G276" s="98"/>
      <c r="H276" s="102"/>
    </row>
    <row r="277" spans="2:10" x14ac:dyDescent="0.2">
      <c r="B277" s="75" t="s">
        <v>1504</v>
      </c>
      <c r="C277" s="164">
        <v>666</v>
      </c>
      <c r="D277" s="98"/>
      <c r="E277" s="98"/>
      <c r="H277" s="102"/>
    </row>
    <row r="278" spans="2:10" x14ac:dyDescent="0.2">
      <c r="B278" s="75" t="s">
        <v>1505</v>
      </c>
      <c r="C278" s="164">
        <v>437926000</v>
      </c>
      <c r="D278" s="98"/>
      <c r="E278" s="98"/>
      <c r="H278" s="102"/>
    </row>
    <row r="279" spans="2:10" x14ac:dyDescent="0.2">
      <c r="B279" s="75" t="s">
        <v>1506</v>
      </c>
      <c r="C279" s="164">
        <v>906038.5199999999</v>
      </c>
      <c r="D279" s="98"/>
      <c r="E279" s="98"/>
      <c r="H279" s="102"/>
    </row>
    <row r="280" spans="2:10" x14ac:dyDescent="0.2">
      <c r="B280" s="179"/>
      <c r="C280" s="98"/>
      <c r="D280" s="98"/>
      <c r="E280" s="98"/>
      <c r="F280" s="98"/>
      <c r="G280" s="98"/>
      <c r="H280" s="102"/>
    </row>
    <row r="281" spans="2:10" x14ac:dyDescent="0.2">
      <c r="B281" s="205" t="s">
        <v>1507</v>
      </c>
      <c r="C281" s="98"/>
      <c r="D281" s="98"/>
      <c r="E281" s="98"/>
      <c r="F281" s="98"/>
      <c r="G281" s="98"/>
      <c r="H281" s="102"/>
    </row>
    <row r="282" spans="2:10" x14ac:dyDescent="0.2">
      <c r="B282" s="200"/>
      <c r="C282" s="201"/>
      <c r="D282" s="201"/>
      <c r="E282" s="201"/>
      <c r="F282" s="201"/>
      <c r="G282" s="201"/>
      <c r="H282" s="202"/>
    </row>
    <row r="284" spans="2:10" x14ac:dyDescent="0.2">
      <c r="B284" s="365" t="s">
        <v>1691</v>
      </c>
      <c r="C284" s="365"/>
      <c r="D284" s="365"/>
      <c r="E284" s="365"/>
      <c r="F284" s="365"/>
      <c r="G284" s="365"/>
      <c r="H284" s="365"/>
      <c r="I284" s="365"/>
      <c r="J284" s="280"/>
    </row>
    <row r="285" spans="2:10" x14ac:dyDescent="0.2">
      <c r="B285" s="363" t="s">
        <v>1611</v>
      </c>
      <c r="C285" s="364" t="s">
        <v>1612</v>
      </c>
      <c r="D285" s="364"/>
      <c r="E285" s="293" t="s">
        <v>1613</v>
      </c>
      <c r="F285" s="293" t="s">
        <v>1614</v>
      </c>
      <c r="G285" s="364" t="s">
        <v>1615</v>
      </c>
      <c r="H285" s="364"/>
      <c r="I285" s="364"/>
      <c r="J285" s="364"/>
    </row>
    <row r="286" spans="2:10" ht="60" x14ac:dyDescent="0.2">
      <c r="B286" s="363"/>
      <c r="C286" s="287" t="s">
        <v>1720</v>
      </c>
      <c r="D286" s="287" t="s">
        <v>1721</v>
      </c>
      <c r="E286" s="287" t="s">
        <v>1722</v>
      </c>
      <c r="F286" s="287" t="s">
        <v>1723</v>
      </c>
      <c r="G286" s="287" t="s">
        <v>1720</v>
      </c>
      <c r="H286" s="287" t="s">
        <v>1721</v>
      </c>
      <c r="I286" s="287" t="s">
        <v>1722</v>
      </c>
      <c r="J286" s="287" t="s">
        <v>1723</v>
      </c>
    </row>
    <row r="287" spans="2:10" x14ac:dyDescent="0.2">
      <c r="B287" s="294" t="s">
        <v>1724</v>
      </c>
      <c r="C287" s="295">
        <v>6.5667695298243567E-2</v>
      </c>
      <c r="D287" s="295">
        <v>6.8933628424761251E-2</v>
      </c>
      <c r="E287" s="295">
        <v>6.1029431879875196E-2</v>
      </c>
      <c r="F287" s="295">
        <v>3.8153094286337508E-2</v>
      </c>
      <c r="G287" s="312">
        <v>11540</v>
      </c>
      <c r="H287" s="312">
        <v>11619.8</v>
      </c>
      <c r="I287" s="312">
        <v>11427.1935725885</v>
      </c>
      <c r="J287" s="312">
        <v>10879.816485966998</v>
      </c>
    </row>
    <row r="288" spans="2:10" x14ac:dyDescent="0.2">
      <c r="B288" s="297" t="s">
        <v>1621</v>
      </c>
      <c r="C288" s="295">
        <v>2.3668795009102572E-2</v>
      </c>
      <c r="D288" s="295">
        <v>2.6821592764885605E-2</v>
      </c>
      <c r="E288" s="295">
        <v>9.2007320864488928E-3</v>
      </c>
      <c r="F288" s="295">
        <v>-3.850658275948815E-2</v>
      </c>
      <c r="G288" s="312">
        <v>10236.031896681716</v>
      </c>
      <c r="H288" s="312">
        <v>10267.471348667061</v>
      </c>
      <c r="I288" s="312">
        <v>10091.754093093487</v>
      </c>
      <c r="J288" s="312">
        <v>9615.9686253296368</v>
      </c>
    </row>
    <row r="289" spans="2:10" x14ac:dyDescent="0.2">
      <c r="B289" s="313"/>
      <c r="C289" s="113"/>
      <c r="D289" s="113"/>
      <c r="E289" s="113"/>
      <c r="F289" s="113"/>
      <c r="G289" s="113"/>
      <c r="H289" s="113"/>
      <c r="I289" s="113"/>
      <c r="J289" s="113"/>
    </row>
    <row r="290" spans="2:10" x14ac:dyDescent="0.2">
      <c r="B290" s="365" t="s">
        <v>1590</v>
      </c>
      <c r="C290" s="365"/>
      <c r="D290" s="365"/>
      <c r="E290" s="365"/>
      <c r="F290" s="365"/>
      <c r="G290" s="280"/>
      <c r="H290" s="280"/>
      <c r="I290" s="280"/>
      <c r="J290" s="280"/>
    </row>
    <row r="291" spans="2:10" ht="36" x14ac:dyDescent="0.2">
      <c r="B291" s="301"/>
      <c r="C291" s="302" t="s">
        <v>1724</v>
      </c>
      <c r="D291" s="287" t="s">
        <v>1621</v>
      </c>
      <c r="E291" s="287" t="s">
        <v>1622</v>
      </c>
      <c r="F291" s="280"/>
      <c r="G291" s="280"/>
      <c r="H291" s="280"/>
      <c r="I291" s="280"/>
      <c r="J291" s="280"/>
    </row>
    <row r="292" spans="2:10" x14ac:dyDescent="0.2">
      <c r="B292" s="294" t="s">
        <v>1626</v>
      </c>
      <c r="C292" s="75">
        <v>280000</v>
      </c>
      <c r="D292" s="75">
        <v>120000</v>
      </c>
      <c r="E292" s="314" t="s">
        <v>1712</v>
      </c>
      <c r="F292" s="280"/>
      <c r="G292" s="280"/>
      <c r="H292" s="280"/>
      <c r="I292" s="280"/>
      <c r="J292" s="280"/>
    </row>
    <row r="293" spans="2:10" x14ac:dyDescent="0.2">
      <c r="B293" s="294" t="s">
        <v>1627</v>
      </c>
      <c r="C293" s="304">
        <v>295292.91336019698</v>
      </c>
      <c r="D293" s="304">
        <v>121253.33292807901</v>
      </c>
      <c r="E293" s="314" t="s">
        <v>1712</v>
      </c>
      <c r="F293" s="280"/>
      <c r="G293" s="280"/>
      <c r="H293" s="280"/>
      <c r="I293" s="280"/>
      <c r="J293" s="280"/>
    </row>
    <row r="294" spans="2:10" x14ac:dyDescent="0.2">
      <c r="B294" s="294" t="s">
        <v>1628</v>
      </c>
      <c r="C294" s="305">
        <v>4.5134358175154201</v>
      </c>
      <c r="D294" s="305">
        <v>1.97446898145122</v>
      </c>
      <c r="E294" s="314" t="s">
        <v>1712</v>
      </c>
      <c r="F294" s="280"/>
      <c r="G294" s="280"/>
      <c r="H294" s="280"/>
      <c r="I294" s="280"/>
      <c r="J294" s="280"/>
    </row>
    <row r="295" spans="2:10" x14ac:dyDescent="0.2">
      <c r="B295" s="294" t="s">
        <v>1725</v>
      </c>
      <c r="C295" s="305">
        <v>3.3546566534308799</v>
      </c>
      <c r="D295" s="305">
        <v>-0.48533757864124399</v>
      </c>
      <c r="E295" s="314" t="s">
        <v>1712</v>
      </c>
      <c r="F295" s="280"/>
      <c r="G295" s="280"/>
      <c r="H295" s="280"/>
      <c r="I295" s="280"/>
      <c r="J295" s="280"/>
    </row>
    <row r="296" spans="2:10" x14ac:dyDescent="0.2">
      <c r="B296" s="294" t="s">
        <v>1726</v>
      </c>
      <c r="C296" s="305">
        <v>-1.0016179371662099</v>
      </c>
      <c r="D296" s="305">
        <v>-9.3033492111686904</v>
      </c>
      <c r="E296" s="314" t="s">
        <v>1712</v>
      </c>
      <c r="F296" s="280"/>
      <c r="G296" s="280"/>
      <c r="H296" s="280"/>
      <c r="I296" s="280"/>
      <c r="J296" s="280"/>
    </row>
    <row r="297" spans="2:10" x14ac:dyDescent="0.2">
      <c r="B297" s="113"/>
      <c r="C297" s="113"/>
      <c r="D297" s="113"/>
      <c r="E297" s="113"/>
      <c r="F297" s="280"/>
      <c r="G297" s="280"/>
      <c r="H297" s="280"/>
      <c r="I297" s="280"/>
      <c r="J297" s="280"/>
    </row>
    <row r="298" spans="2:10" x14ac:dyDescent="0.2">
      <c r="B298" s="365" t="s">
        <v>1727</v>
      </c>
      <c r="C298" s="365"/>
      <c r="D298" s="365"/>
      <c r="E298" s="365"/>
      <c r="F298" s="365"/>
      <c r="G298" s="280"/>
      <c r="H298" s="280"/>
      <c r="I298" s="280"/>
      <c r="J298" s="280"/>
    </row>
    <row r="299" spans="2:10" ht="36" x14ac:dyDescent="0.2">
      <c r="B299" s="301"/>
      <c r="C299" s="302" t="s">
        <v>1724</v>
      </c>
      <c r="D299" s="287" t="s">
        <v>1621</v>
      </c>
      <c r="E299" s="287" t="s">
        <v>1622</v>
      </c>
      <c r="F299" s="280"/>
      <c r="G299" s="280"/>
      <c r="H299" s="280"/>
      <c r="I299" s="280"/>
      <c r="J299" s="280"/>
    </row>
    <row r="300" spans="2:10" x14ac:dyDescent="0.2">
      <c r="B300" s="294" t="s">
        <v>1626</v>
      </c>
      <c r="C300" s="75">
        <v>280000</v>
      </c>
      <c r="D300" s="75">
        <v>120000</v>
      </c>
      <c r="E300" s="314" t="s">
        <v>1712</v>
      </c>
      <c r="F300" s="280"/>
      <c r="G300" s="280"/>
      <c r="H300" s="280"/>
      <c r="I300" s="280"/>
      <c r="J300" s="280"/>
    </row>
    <row r="301" spans="2:10" x14ac:dyDescent="0.2">
      <c r="B301" s="294" t="s">
        <v>1627</v>
      </c>
      <c r="C301" s="304">
        <v>296411.56719602097</v>
      </c>
      <c r="D301" s="304">
        <v>121455.783511484</v>
      </c>
      <c r="E301" s="314" t="s">
        <v>1712</v>
      </c>
      <c r="F301" s="280"/>
      <c r="G301" s="280"/>
      <c r="H301" s="280"/>
      <c r="I301" s="280"/>
      <c r="J301" s="280"/>
    </row>
    <row r="302" spans="2:10" x14ac:dyDescent="0.2">
      <c r="B302" s="294" t="s">
        <v>1628</v>
      </c>
      <c r="C302" s="305">
        <v>4.8391377202849304</v>
      </c>
      <c r="D302" s="305">
        <v>2.2945299925548102</v>
      </c>
      <c r="E302" s="314" t="s">
        <v>1712</v>
      </c>
      <c r="F302" s="280"/>
      <c r="G302" s="280"/>
      <c r="H302" s="280"/>
      <c r="I302" s="280"/>
      <c r="J302" s="280"/>
    </row>
    <row r="303" spans="2:10" x14ac:dyDescent="0.2">
      <c r="B303" s="294" t="s">
        <v>1725</v>
      </c>
      <c r="C303" s="305">
        <v>3.3546566534308799</v>
      </c>
      <c r="D303" s="305">
        <v>-0.48533757864124399</v>
      </c>
      <c r="E303" s="314" t="s">
        <v>1712</v>
      </c>
      <c r="F303" s="280"/>
      <c r="G303" s="280"/>
      <c r="H303" s="280"/>
      <c r="I303" s="280"/>
      <c r="J303" s="280"/>
    </row>
    <row r="304" spans="2:10" x14ac:dyDescent="0.2">
      <c r="B304" s="294" t="s">
        <v>1726</v>
      </c>
      <c r="C304" s="305">
        <v>-1.0016179371662099</v>
      </c>
      <c r="D304" s="305">
        <v>-9.3033492111686904</v>
      </c>
      <c r="E304" s="314" t="s">
        <v>1712</v>
      </c>
      <c r="F304" s="280"/>
      <c r="G304" s="280"/>
      <c r="H304" s="280"/>
      <c r="I304" s="280"/>
      <c r="J304" s="280"/>
    </row>
    <row r="305" spans="2:10" x14ac:dyDescent="0.2">
      <c r="B305" s="113"/>
      <c r="C305" s="113"/>
      <c r="D305" s="113"/>
      <c r="E305" s="113"/>
      <c r="F305" s="280"/>
      <c r="G305" s="280"/>
      <c r="H305" s="280"/>
      <c r="I305" s="280"/>
      <c r="J305" s="280"/>
    </row>
    <row r="306" spans="2:10" x14ac:dyDescent="0.2">
      <c r="B306" s="293" t="s">
        <v>1641</v>
      </c>
      <c r="C306" s="301"/>
      <c r="D306" s="280"/>
      <c r="E306" s="280"/>
      <c r="F306" s="280"/>
      <c r="G306" s="280"/>
      <c r="H306" s="280"/>
      <c r="I306" s="280"/>
      <c r="J306" s="280"/>
    </row>
    <row r="307" spans="2:10" x14ac:dyDescent="0.2">
      <c r="B307" s="75" t="s">
        <v>1728</v>
      </c>
      <c r="C307" s="311">
        <v>4.5736010501116482</v>
      </c>
      <c r="D307" s="280"/>
      <c r="E307" s="280"/>
      <c r="F307" s="280"/>
      <c r="G307" s="280"/>
      <c r="H307" s="280"/>
      <c r="I307" s="280"/>
      <c r="J307" s="280"/>
    </row>
    <row r="308" spans="2:10" x14ac:dyDescent="0.2">
      <c r="B308" s="75" t="s">
        <v>1665</v>
      </c>
      <c r="C308" s="311">
        <v>3.61480543496035</v>
      </c>
      <c r="D308" s="280"/>
      <c r="E308" s="280"/>
      <c r="F308" s="280"/>
      <c r="G308" s="280"/>
      <c r="H308" s="280"/>
      <c r="I308" s="280"/>
      <c r="J308" s="280"/>
    </row>
    <row r="309" spans="2:10" x14ac:dyDescent="0.2">
      <c r="B309" s="75" t="s">
        <v>1642</v>
      </c>
      <c r="C309" s="311">
        <v>3.765943321619341</v>
      </c>
      <c r="D309" s="280"/>
      <c r="E309" s="280"/>
      <c r="F309" s="280"/>
      <c r="G309" s="280"/>
      <c r="H309" s="280"/>
      <c r="I309" s="280"/>
      <c r="J309" s="280"/>
    </row>
    <row r="310" spans="2:10" x14ac:dyDescent="0.2">
      <c r="B310" s="75" t="s">
        <v>1666</v>
      </c>
      <c r="C310" s="315">
        <v>7.4990319089377866E-2</v>
      </c>
      <c r="D310" s="316"/>
      <c r="E310" s="280"/>
      <c r="F310" s="280"/>
      <c r="G310" s="280"/>
      <c r="H310" s="280"/>
      <c r="I310" s="280"/>
      <c r="J310" s="280"/>
    </row>
    <row r="311" spans="2:10" x14ac:dyDescent="0.2">
      <c r="B311" s="109"/>
      <c r="C311" s="109"/>
    </row>
    <row r="312" spans="2:10" x14ac:dyDescent="0.2">
      <c r="B312" s="109"/>
      <c r="C312" s="109"/>
    </row>
    <row r="313" spans="2:10" x14ac:dyDescent="0.2">
      <c r="B313" s="280" t="s">
        <v>1667</v>
      </c>
      <c r="C313" s="279"/>
    </row>
    <row r="314" spans="2:10" x14ac:dyDescent="0.2">
      <c r="B314" s="280" t="s">
        <v>1702</v>
      </c>
      <c r="C314" s="279"/>
    </row>
    <row r="315" spans="2:10" x14ac:dyDescent="0.2">
      <c r="B315" s="280"/>
      <c r="C315" s="279"/>
    </row>
    <row r="316" spans="2:10" x14ac:dyDescent="0.2">
      <c r="B316" s="216" t="s">
        <v>1643</v>
      </c>
    </row>
    <row r="317" spans="2:10" x14ac:dyDescent="0.2">
      <c r="B317" s="51" t="s">
        <v>1729</v>
      </c>
    </row>
    <row r="318" spans="2:10" x14ac:dyDescent="0.2">
      <c r="B318" s="51" t="s">
        <v>1730</v>
      </c>
    </row>
    <row r="319" spans="2:10" x14ac:dyDescent="0.2">
      <c r="B319" s="51" t="s">
        <v>1646</v>
      </c>
    </row>
    <row r="321" spans="2:4" x14ac:dyDescent="0.2">
      <c r="C321" s="368" t="s">
        <v>1705</v>
      </c>
      <c r="D321" s="368"/>
    </row>
    <row r="322" spans="2:4" x14ac:dyDescent="0.2">
      <c r="B322" s="284" t="s">
        <v>1706</v>
      </c>
      <c r="C322" s="372" t="s">
        <v>1731</v>
      </c>
      <c r="D322" s="372"/>
    </row>
    <row r="323" spans="2:4" x14ac:dyDescent="0.2">
      <c r="B323" s="284"/>
      <c r="C323" s="372"/>
      <c r="D323" s="372"/>
    </row>
  </sheetData>
  <mergeCells count="10">
    <mergeCell ref="B290:F290"/>
    <mergeCell ref="B298:F298"/>
    <mergeCell ref="C321:D321"/>
    <mergeCell ref="C322:D322"/>
    <mergeCell ref="C323:D323"/>
    <mergeCell ref="G231:G253"/>
    <mergeCell ref="B284:I284"/>
    <mergeCell ref="B285:B286"/>
    <mergeCell ref="C285:D285"/>
    <mergeCell ref="G285:J285"/>
  </mergeCells>
  <pageMargins left="0" right="0" top="0" bottom="0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L242"/>
  <sheetViews>
    <sheetView workbookViewId="0"/>
  </sheetViews>
  <sheetFormatPr defaultRowHeight="12" x14ac:dyDescent="0.2"/>
  <cols>
    <col min="1" max="1" width="3.28515625" style="51" customWidth="1"/>
    <col min="2" max="2" width="45.42578125" style="51" bestFit="1" customWidth="1"/>
    <col min="3" max="3" width="21.5703125" style="51" customWidth="1"/>
    <col min="4" max="4" width="27.5703125" style="51" customWidth="1"/>
    <col min="5" max="5" width="16.7109375" style="51" customWidth="1"/>
    <col min="6" max="6" width="16.42578125" style="51" customWidth="1"/>
    <col min="7" max="7" width="14.85546875" style="51" customWidth="1"/>
    <col min="8" max="8" width="12.42578125" style="51" customWidth="1"/>
    <col min="9" max="9" width="13.140625" style="51" customWidth="1"/>
    <col min="10" max="10" width="10.85546875" style="51" customWidth="1"/>
    <col min="11" max="16384" width="9.140625" style="51"/>
  </cols>
  <sheetData>
    <row r="1" spans="1:10" ht="15.95" customHeight="1" x14ac:dyDescent="0.2">
      <c r="A1" s="50"/>
      <c r="B1" s="1" t="s">
        <v>1231</v>
      </c>
      <c r="C1" s="50"/>
      <c r="D1" s="50"/>
      <c r="E1" s="50"/>
      <c r="F1" s="50"/>
      <c r="G1" s="50"/>
      <c r="H1" s="50"/>
      <c r="I1" s="50"/>
      <c r="J1" s="50"/>
    </row>
    <row r="2" spans="1:10" ht="12.95" customHeight="1" x14ac:dyDescent="0.2">
      <c r="A2" s="50"/>
      <c r="B2" s="2"/>
      <c r="C2" s="50"/>
      <c r="D2" s="50"/>
      <c r="E2" s="50"/>
      <c r="F2" s="50"/>
      <c r="G2" s="50"/>
      <c r="H2" s="50"/>
      <c r="I2" s="50"/>
      <c r="J2" s="50"/>
    </row>
    <row r="3" spans="1:10" ht="12.95" customHeight="1" x14ac:dyDescent="0.2">
      <c r="A3" s="3" t="s">
        <v>0</v>
      </c>
      <c r="B3" s="52" t="s">
        <v>1</v>
      </c>
      <c r="C3" s="50"/>
      <c r="D3" s="50"/>
      <c r="E3" s="50"/>
      <c r="F3" s="50"/>
      <c r="G3" s="50"/>
      <c r="H3" s="50"/>
      <c r="I3" s="50"/>
      <c r="J3" s="50"/>
    </row>
    <row r="4" spans="1:10" ht="27.95" customHeight="1" x14ac:dyDescent="0.2">
      <c r="A4" s="50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7" t="s">
        <v>9</v>
      </c>
      <c r="J4" s="53" t="s">
        <v>10</v>
      </c>
    </row>
    <row r="5" spans="1:10" ht="12.95" customHeight="1" x14ac:dyDescent="0.2">
      <c r="A5" s="50"/>
      <c r="B5" s="8" t="s">
        <v>11</v>
      </c>
      <c r="C5" s="9"/>
      <c r="D5" s="9"/>
      <c r="E5" s="9"/>
      <c r="F5" s="9"/>
      <c r="G5" s="9"/>
      <c r="H5" s="15"/>
      <c r="I5" s="16"/>
      <c r="J5" s="50"/>
    </row>
    <row r="6" spans="1:10" ht="12.95" customHeight="1" x14ac:dyDescent="0.2">
      <c r="A6" s="50"/>
      <c r="B6" s="8" t="s">
        <v>12</v>
      </c>
      <c r="C6" s="9"/>
      <c r="D6" s="9"/>
      <c r="E6" s="9"/>
      <c r="F6" s="54"/>
      <c r="G6" s="15"/>
      <c r="H6" s="15"/>
      <c r="I6" s="16"/>
      <c r="J6" s="50"/>
    </row>
    <row r="7" spans="1:10" ht="12.95" customHeight="1" x14ac:dyDescent="0.2">
      <c r="A7" s="10" t="s">
        <v>13</v>
      </c>
      <c r="B7" s="11" t="s">
        <v>14</v>
      </c>
      <c r="C7" s="9" t="s">
        <v>15</v>
      </c>
      <c r="D7" s="9" t="s">
        <v>16</v>
      </c>
      <c r="E7" s="12">
        <v>841461</v>
      </c>
      <c r="F7" s="13">
        <v>6265.1</v>
      </c>
      <c r="G7" s="14">
        <v>8.48E-2</v>
      </c>
      <c r="H7" s="15"/>
      <c r="I7" s="16"/>
      <c r="J7" s="50"/>
    </row>
    <row r="8" spans="1:10" ht="12.95" customHeight="1" x14ac:dyDescent="0.2">
      <c r="A8" s="10" t="s">
        <v>29</v>
      </c>
      <c r="B8" s="11" t="s">
        <v>30</v>
      </c>
      <c r="C8" s="9" t="s">
        <v>31</v>
      </c>
      <c r="D8" s="9" t="s">
        <v>16</v>
      </c>
      <c r="E8" s="12">
        <v>393072</v>
      </c>
      <c r="F8" s="13">
        <v>4938.5600000000004</v>
      </c>
      <c r="G8" s="14">
        <v>6.6799999999999998E-2</v>
      </c>
      <c r="H8" s="15"/>
      <c r="I8" s="16"/>
      <c r="J8" s="50"/>
    </row>
    <row r="9" spans="1:10" ht="12.95" customHeight="1" x14ac:dyDescent="0.2">
      <c r="A9" s="10" t="s">
        <v>128</v>
      </c>
      <c r="B9" s="11" t="s">
        <v>129</v>
      </c>
      <c r="C9" s="9" t="s">
        <v>130</v>
      </c>
      <c r="D9" s="9" t="s">
        <v>131</v>
      </c>
      <c r="E9" s="12">
        <v>371364</v>
      </c>
      <c r="F9" s="13">
        <v>4906.46</v>
      </c>
      <c r="G9" s="14">
        <v>6.6400000000000001E-2</v>
      </c>
      <c r="H9" s="15"/>
      <c r="I9" s="16"/>
      <c r="J9" s="50"/>
    </row>
    <row r="10" spans="1:10" ht="12.95" customHeight="1" x14ac:dyDescent="0.2">
      <c r="A10" s="10" t="s">
        <v>56</v>
      </c>
      <c r="B10" s="11" t="s">
        <v>57</v>
      </c>
      <c r="C10" s="9" t="s">
        <v>58</v>
      </c>
      <c r="D10" s="9" t="s">
        <v>59</v>
      </c>
      <c r="E10" s="12">
        <v>168758</v>
      </c>
      <c r="F10" s="13">
        <v>3086.58</v>
      </c>
      <c r="G10" s="14">
        <v>4.1799999999999997E-2</v>
      </c>
      <c r="H10" s="15"/>
      <c r="I10" s="16"/>
      <c r="J10" s="50"/>
    </row>
    <row r="11" spans="1:10" ht="12.95" customHeight="1" x14ac:dyDescent="0.2">
      <c r="A11" s="10" t="s">
        <v>734</v>
      </c>
      <c r="B11" s="11" t="s">
        <v>735</v>
      </c>
      <c r="C11" s="9" t="s">
        <v>736</v>
      </c>
      <c r="D11" s="9" t="s">
        <v>737</v>
      </c>
      <c r="E11" s="12">
        <v>64553</v>
      </c>
      <c r="F11" s="13">
        <v>2631.5</v>
      </c>
      <c r="G11" s="14">
        <v>3.56E-2</v>
      </c>
      <c r="H11" s="15"/>
      <c r="I11" s="16"/>
      <c r="J11" s="50"/>
    </row>
    <row r="12" spans="1:10" ht="12.95" customHeight="1" x14ac:dyDescent="0.2">
      <c r="A12" s="10" t="s">
        <v>47</v>
      </c>
      <c r="B12" s="11" t="s">
        <v>48</v>
      </c>
      <c r="C12" s="9" t="s">
        <v>49</v>
      </c>
      <c r="D12" s="9" t="s">
        <v>42</v>
      </c>
      <c r="E12" s="12">
        <v>192769</v>
      </c>
      <c r="F12" s="13">
        <v>2237.86</v>
      </c>
      <c r="G12" s="14">
        <v>3.0300000000000001E-2</v>
      </c>
      <c r="H12" s="15"/>
      <c r="I12" s="16"/>
      <c r="J12" s="50"/>
    </row>
    <row r="13" spans="1:10" ht="12.95" customHeight="1" x14ac:dyDescent="0.2">
      <c r="A13" s="10" t="s">
        <v>185</v>
      </c>
      <c r="B13" s="11" t="s">
        <v>186</v>
      </c>
      <c r="C13" s="9" t="s">
        <v>187</v>
      </c>
      <c r="D13" s="9" t="s">
        <v>16</v>
      </c>
      <c r="E13" s="12">
        <v>228158</v>
      </c>
      <c r="F13" s="13">
        <v>2200.36</v>
      </c>
      <c r="G13" s="14">
        <v>2.98E-2</v>
      </c>
      <c r="H13" s="15"/>
      <c r="I13" s="16"/>
      <c r="J13" s="50"/>
    </row>
    <row r="14" spans="1:10" ht="12.95" customHeight="1" x14ac:dyDescent="0.2">
      <c r="A14" s="10" t="s">
        <v>50</v>
      </c>
      <c r="B14" s="11" t="s">
        <v>51</v>
      </c>
      <c r="C14" s="9" t="s">
        <v>52</v>
      </c>
      <c r="D14" s="9" t="s">
        <v>16</v>
      </c>
      <c r="E14" s="12">
        <v>157753</v>
      </c>
      <c r="F14" s="13">
        <v>2029.65</v>
      </c>
      <c r="G14" s="14">
        <v>2.75E-2</v>
      </c>
      <c r="H14" s="15"/>
      <c r="I14" s="16"/>
      <c r="J14" s="50"/>
    </row>
    <row r="15" spans="1:10" ht="12.95" customHeight="1" x14ac:dyDescent="0.2">
      <c r="A15" s="10" t="s">
        <v>36</v>
      </c>
      <c r="B15" s="11" t="s">
        <v>37</v>
      </c>
      <c r="C15" s="9" t="s">
        <v>38</v>
      </c>
      <c r="D15" s="9" t="s">
        <v>16</v>
      </c>
      <c r="E15" s="12">
        <v>404774</v>
      </c>
      <c r="F15" s="13">
        <v>1555.14</v>
      </c>
      <c r="G15" s="14">
        <v>2.1000000000000001E-2</v>
      </c>
      <c r="H15" s="15"/>
      <c r="I15" s="16"/>
      <c r="J15" s="50"/>
    </row>
    <row r="16" spans="1:10" ht="12.95" customHeight="1" x14ac:dyDescent="0.2">
      <c r="A16" s="10" t="s">
        <v>21</v>
      </c>
      <c r="B16" s="11" t="s">
        <v>22</v>
      </c>
      <c r="C16" s="9" t="s">
        <v>23</v>
      </c>
      <c r="D16" s="9" t="s">
        <v>24</v>
      </c>
      <c r="E16" s="12">
        <v>528466</v>
      </c>
      <c r="F16" s="13">
        <v>1516.17</v>
      </c>
      <c r="G16" s="14">
        <v>2.0500000000000001E-2</v>
      </c>
      <c r="H16" s="15"/>
      <c r="I16" s="16"/>
      <c r="J16" s="50"/>
    </row>
    <row r="17" spans="1:10" ht="12.95" customHeight="1" x14ac:dyDescent="0.2">
      <c r="A17" s="10" t="s">
        <v>43</v>
      </c>
      <c r="B17" s="11" t="s">
        <v>44</v>
      </c>
      <c r="C17" s="9" t="s">
        <v>45</v>
      </c>
      <c r="D17" s="9" t="s">
        <v>46</v>
      </c>
      <c r="E17" s="12">
        <v>49130</v>
      </c>
      <c r="F17" s="13">
        <v>1496.3</v>
      </c>
      <c r="G17" s="14">
        <v>2.0199999999999999E-2</v>
      </c>
      <c r="H17" s="15"/>
      <c r="I17" s="16"/>
      <c r="J17" s="50"/>
    </row>
    <row r="18" spans="1:10" ht="12.95" customHeight="1" x14ac:dyDescent="0.2">
      <c r="A18" s="10" t="s">
        <v>132</v>
      </c>
      <c r="B18" s="11" t="s">
        <v>133</v>
      </c>
      <c r="C18" s="9" t="s">
        <v>134</v>
      </c>
      <c r="D18" s="9" t="s">
        <v>35</v>
      </c>
      <c r="E18" s="12">
        <v>147083</v>
      </c>
      <c r="F18" s="13">
        <v>1335.88</v>
      </c>
      <c r="G18" s="14">
        <v>1.8100000000000002E-2</v>
      </c>
      <c r="H18" s="15"/>
      <c r="I18" s="16"/>
      <c r="J18" s="50"/>
    </row>
    <row r="19" spans="1:10" ht="12.95" customHeight="1" x14ac:dyDescent="0.2">
      <c r="A19" s="10" t="s">
        <v>60</v>
      </c>
      <c r="B19" s="11" t="s">
        <v>61</v>
      </c>
      <c r="C19" s="9" t="s">
        <v>62</v>
      </c>
      <c r="D19" s="9" t="s">
        <v>42</v>
      </c>
      <c r="E19" s="12">
        <v>56145</v>
      </c>
      <c r="F19" s="13">
        <v>1268.26</v>
      </c>
      <c r="G19" s="14">
        <v>1.72E-2</v>
      </c>
      <c r="H19" s="15"/>
      <c r="I19" s="16"/>
      <c r="J19" s="50"/>
    </row>
    <row r="20" spans="1:10" ht="12.95" customHeight="1" x14ac:dyDescent="0.2">
      <c r="A20" s="10" t="s">
        <v>1061</v>
      </c>
      <c r="B20" s="11" t="s">
        <v>1062</v>
      </c>
      <c r="C20" s="9" t="s">
        <v>1063</v>
      </c>
      <c r="D20" s="9" t="s">
        <v>24</v>
      </c>
      <c r="E20" s="12">
        <v>48790</v>
      </c>
      <c r="F20" s="13">
        <v>1050.69</v>
      </c>
      <c r="G20" s="14">
        <v>1.4200000000000001E-2</v>
      </c>
      <c r="H20" s="15"/>
      <c r="I20" s="16"/>
      <c r="J20" s="50"/>
    </row>
    <row r="21" spans="1:10" ht="12.95" customHeight="1" x14ac:dyDescent="0.2">
      <c r="A21" s="10" t="s">
        <v>135</v>
      </c>
      <c r="B21" s="11" t="s">
        <v>136</v>
      </c>
      <c r="C21" s="9" t="s">
        <v>137</v>
      </c>
      <c r="D21" s="9" t="s">
        <v>66</v>
      </c>
      <c r="E21" s="12">
        <v>58213</v>
      </c>
      <c r="F21" s="13">
        <v>1047.3699999999999</v>
      </c>
      <c r="G21" s="14">
        <v>1.4200000000000001E-2</v>
      </c>
      <c r="H21" s="15"/>
      <c r="I21" s="16"/>
      <c r="J21" s="50"/>
    </row>
    <row r="22" spans="1:10" ht="12.95" customHeight="1" x14ac:dyDescent="0.2">
      <c r="A22" s="10" t="s">
        <v>741</v>
      </c>
      <c r="B22" s="11" t="s">
        <v>742</v>
      </c>
      <c r="C22" s="9" t="s">
        <v>743</v>
      </c>
      <c r="D22" s="9" t="s">
        <v>20</v>
      </c>
      <c r="E22" s="12">
        <v>260657</v>
      </c>
      <c r="F22" s="13">
        <v>1008.48</v>
      </c>
      <c r="G22" s="14">
        <v>1.3599999999999999E-2</v>
      </c>
      <c r="H22" s="15"/>
      <c r="I22" s="16"/>
      <c r="J22" s="50"/>
    </row>
    <row r="23" spans="1:10" ht="12.95" customHeight="1" x14ac:dyDescent="0.2">
      <c r="A23" s="10" t="s">
        <v>146</v>
      </c>
      <c r="B23" s="11" t="s">
        <v>147</v>
      </c>
      <c r="C23" s="9" t="s">
        <v>148</v>
      </c>
      <c r="D23" s="9" t="s">
        <v>149</v>
      </c>
      <c r="E23" s="12">
        <v>396049</v>
      </c>
      <c r="F23" s="13">
        <v>992.42</v>
      </c>
      <c r="G23" s="14">
        <v>1.34E-2</v>
      </c>
      <c r="H23" s="15"/>
      <c r="I23" s="16"/>
      <c r="J23" s="50"/>
    </row>
    <row r="24" spans="1:10" ht="12.95" customHeight="1" x14ac:dyDescent="0.2">
      <c r="A24" s="10" t="s">
        <v>53</v>
      </c>
      <c r="B24" s="11" t="s">
        <v>54</v>
      </c>
      <c r="C24" s="9" t="s">
        <v>55</v>
      </c>
      <c r="D24" s="9" t="s">
        <v>46</v>
      </c>
      <c r="E24" s="12">
        <v>7213</v>
      </c>
      <c r="F24" s="13">
        <v>946.85</v>
      </c>
      <c r="G24" s="14">
        <v>1.2800000000000001E-2</v>
      </c>
      <c r="H24" s="15"/>
      <c r="I24" s="16"/>
      <c r="J24" s="50"/>
    </row>
    <row r="25" spans="1:10" ht="12.95" customHeight="1" x14ac:dyDescent="0.2">
      <c r="A25" s="10" t="s">
        <v>162</v>
      </c>
      <c r="B25" s="11" t="s">
        <v>163</v>
      </c>
      <c r="C25" s="9" t="s">
        <v>164</v>
      </c>
      <c r="D25" s="9" t="s">
        <v>165</v>
      </c>
      <c r="E25" s="12">
        <v>454439</v>
      </c>
      <c r="F25" s="13">
        <v>945.32</v>
      </c>
      <c r="G25" s="14">
        <v>1.2800000000000001E-2</v>
      </c>
      <c r="H25" s="15"/>
      <c r="I25" s="16"/>
      <c r="J25" s="50"/>
    </row>
    <row r="26" spans="1:10" ht="12.95" customHeight="1" x14ac:dyDescent="0.2">
      <c r="A26" s="10" t="s">
        <v>138</v>
      </c>
      <c r="B26" s="11" t="s">
        <v>139</v>
      </c>
      <c r="C26" s="9" t="s">
        <v>140</v>
      </c>
      <c r="D26" s="9" t="s">
        <v>141</v>
      </c>
      <c r="E26" s="12">
        <v>22687</v>
      </c>
      <c r="F26" s="13">
        <v>924.47</v>
      </c>
      <c r="G26" s="14">
        <v>1.2500000000000001E-2</v>
      </c>
      <c r="H26" s="15"/>
      <c r="I26" s="16"/>
      <c r="J26" s="50"/>
    </row>
    <row r="27" spans="1:10" ht="12.95" customHeight="1" x14ac:dyDescent="0.2">
      <c r="A27" s="10" t="s">
        <v>142</v>
      </c>
      <c r="B27" s="11" t="s">
        <v>143</v>
      </c>
      <c r="C27" s="9" t="s">
        <v>144</v>
      </c>
      <c r="D27" s="9" t="s">
        <v>145</v>
      </c>
      <c r="E27" s="12">
        <v>79582</v>
      </c>
      <c r="F27" s="13">
        <v>896.65</v>
      </c>
      <c r="G27" s="14">
        <v>1.21E-2</v>
      </c>
      <c r="H27" s="15"/>
      <c r="I27" s="16"/>
      <c r="J27" s="50"/>
    </row>
    <row r="28" spans="1:10" ht="12.95" customHeight="1" x14ac:dyDescent="0.2">
      <c r="A28" s="10" t="s">
        <v>166</v>
      </c>
      <c r="B28" s="11" t="s">
        <v>167</v>
      </c>
      <c r="C28" s="9" t="s">
        <v>168</v>
      </c>
      <c r="D28" s="9" t="s">
        <v>161</v>
      </c>
      <c r="E28" s="12">
        <v>196928</v>
      </c>
      <c r="F28" s="13">
        <v>808.88</v>
      </c>
      <c r="G28" s="14">
        <v>1.09E-2</v>
      </c>
      <c r="H28" s="15"/>
      <c r="I28" s="16"/>
      <c r="J28" s="50"/>
    </row>
    <row r="29" spans="1:10" ht="12.95" customHeight="1" x14ac:dyDescent="0.2">
      <c r="A29" s="10" t="s">
        <v>731</v>
      </c>
      <c r="B29" s="11" t="s">
        <v>732</v>
      </c>
      <c r="C29" s="9" t="s">
        <v>733</v>
      </c>
      <c r="D29" s="9" t="s">
        <v>153</v>
      </c>
      <c r="E29" s="12">
        <v>6510</v>
      </c>
      <c r="F29" s="13">
        <v>747.48</v>
      </c>
      <c r="G29" s="14">
        <v>1.01E-2</v>
      </c>
      <c r="H29" s="15"/>
      <c r="I29" s="16"/>
      <c r="J29" s="50"/>
    </row>
    <row r="30" spans="1:10" ht="12.95" customHeight="1" x14ac:dyDescent="0.2">
      <c r="A30" s="10" t="s">
        <v>1064</v>
      </c>
      <c r="B30" s="11" t="s">
        <v>1065</v>
      </c>
      <c r="C30" s="9" t="s">
        <v>1066</v>
      </c>
      <c r="D30" s="9" t="s">
        <v>718</v>
      </c>
      <c r="E30" s="12">
        <v>40560</v>
      </c>
      <c r="F30" s="13">
        <v>731.95</v>
      </c>
      <c r="G30" s="14">
        <v>9.9000000000000008E-3</v>
      </c>
      <c r="H30" s="15"/>
      <c r="I30" s="16"/>
      <c r="J30" s="50"/>
    </row>
    <row r="31" spans="1:10" ht="12.95" customHeight="1" x14ac:dyDescent="0.2">
      <c r="A31" s="10" t="s">
        <v>709</v>
      </c>
      <c r="B31" s="11" t="s">
        <v>710</v>
      </c>
      <c r="C31" s="9" t="s">
        <v>711</v>
      </c>
      <c r="D31" s="9" t="s">
        <v>35</v>
      </c>
      <c r="E31" s="12">
        <v>76994</v>
      </c>
      <c r="F31" s="13">
        <v>729.25</v>
      </c>
      <c r="G31" s="14">
        <v>9.9000000000000008E-3</v>
      </c>
      <c r="H31" s="15"/>
      <c r="I31" s="16"/>
      <c r="J31" s="50"/>
    </row>
    <row r="32" spans="1:10" ht="12.95" customHeight="1" x14ac:dyDescent="0.2">
      <c r="A32" s="10" t="s">
        <v>17</v>
      </c>
      <c r="B32" s="11" t="s">
        <v>18</v>
      </c>
      <c r="C32" s="9" t="s">
        <v>19</v>
      </c>
      <c r="D32" s="9" t="s">
        <v>20</v>
      </c>
      <c r="E32" s="12">
        <v>249013</v>
      </c>
      <c r="F32" s="13">
        <v>723.51</v>
      </c>
      <c r="G32" s="14">
        <v>9.7999999999999997E-3</v>
      </c>
      <c r="H32" s="15"/>
      <c r="I32" s="16"/>
      <c r="J32" s="50"/>
    </row>
    <row r="33" spans="1:10" ht="12.95" customHeight="1" x14ac:dyDescent="0.2">
      <c r="A33" s="10" t="s">
        <v>39</v>
      </c>
      <c r="B33" s="11" t="s">
        <v>40</v>
      </c>
      <c r="C33" s="9" t="s">
        <v>41</v>
      </c>
      <c r="D33" s="9" t="s">
        <v>42</v>
      </c>
      <c r="E33" s="12">
        <v>58018</v>
      </c>
      <c r="F33" s="13">
        <v>686.82</v>
      </c>
      <c r="G33" s="14">
        <v>9.2999999999999992E-3</v>
      </c>
      <c r="H33" s="15"/>
      <c r="I33" s="16"/>
      <c r="J33" s="50"/>
    </row>
    <row r="34" spans="1:10" ht="12.95" customHeight="1" x14ac:dyDescent="0.2">
      <c r="A34" s="10" t="s">
        <v>1067</v>
      </c>
      <c r="B34" s="11" t="s">
        <v>1068</v>
      </c>
      <c r="C34" s="9" t="s">
        <v>1069</v>
      </c>
      <c r="D34" s="9" t="s">
        <v>141</v>
      </c>
      <c r="E34" s="12">
        <v>24858</v>
      </c>
      <c r="F34" s="13">
        <v>664.11</v>
      </c>
      <c r="G34" s="14">
        <v>8.9999999999999993E-3</v>
      </c>
      <c r="H34" s="15"/>
      <c r="I34" s="16"/>
      <c r="J34" s="50"/>
    </row>
    <row r="35" spans="1:10" ht="12.95" customHeight="1" x14ac:dyDescent="0.2">
      <c r="A35" s="10" t="s">
        <v>175</v>
      </c>
      <c r="B35" s="11" t="s">
        <v>176</v>
      </c>
      <c r="C35" s="9" t="s">
        <v>177</v>
      </c>
      <c r="D35" s="9" t="s">
        <v>165</v>
      </c>
      <c r="E35" s="12">
        <v>51549</v>
      </c>
      <c r="F35" s="13">
        <v>658.8</v>
      </c>
      <c r="G35" s="14">
        <v>8.8999999999999999E-3</v>
      </c>
      <c r="H35" s="15"/>
      <c r="I35" s="16"/>
      <c r="J35" s="50"/>
    </row>
    <row r="36" spans="1:10" ht="12.95" customHeight="1" x14ac:dyDescent="0.2">
      <c r="A36" s="10" t="s">
        <v>150</v>
      </c>
      <c r="B36" s="11" t="s">
        <v>151</v>
      </c>
      <c r="C36" s="9" t="s">
        <v>152</v>
      </c>
      <c r="D36" s="9" t="s">
        <v>153</v>
      </c>
      <c r="E36" s="12">
        <v>20930</v>
      </c>
      <c r="F36" s="13">
        <v>653.52</v>
      </c>
      <c r="G36" s="14">
        <v>8.8000000000000005E-3</v>
      </c>
      <c r="H36" s="15"/>
      <c r="I36" s="16"/>
      <c r="J36" s="50"/>
    </row>
    <row r="37" spans="1:10" ht="12.95" customHeight="1" x14ac:dyDescent="0.2">
      <c r="A37" s="10" t="s">
        <v>1070</v>
      </c>
      <c r="B37" s="11" t="s">
        <v>1071</v>
      </c>
      <c r="C37" s="9" t="s">
        <v>1072</v>
      </c>
      <c r="D37" s="9" t="s">
        <v>46</v>
      </c>
      <c r="E37" s="12">
        <v>6090</v>
      </c>
      <c r="F37" s="13">
        <v>637.01</v>
      </c>
      <c r="G37" s="14">
        <v>8.6E-3</v>
      </c>
      <c r="H37" s="15"/>
      <c r="I37" s="16"/>
      <c r="J37" s="50"/>
    </row>
    <row r="38" spans="1:10" ht="12.95" customHeight="1" x14ac:dyDescent="0.2">
      <c r="A38" s="10" t="s">
        <v>25</v>
      </c>
      <c r="B38" s="11" t="s">
        <v>26</v>
      </c>
      <c r="C38" s="9" t="s">
        <v>27</v>
      </c>
      <c r="D38" s="9" t="s">
        <v>28</v>
      </c>
      <c r="E38" s="12">
        <v>124829</v>
      </c>
      <c r="F38" s="13">
        <v>571.59</v>
      </c>
      <c r="G38" s="14">
        <v>7.7000000000000002E-3</v>
      </c>
      <c r="H38" s="15"/>
      <c r="I38" s="16"/>
      <c r="J38" s="50"/>
    </row>
    <row r="39" spans="1:10" ht="12.95" customHeight="1" x14ac:dyDescent="0.2">
      <c r="A39" s="10" t="s">
        <v>154</v>
      </c>
      <c r="B39" s="11" t="s">
        <v>155</v>
      </c>
      <c r="C39" s="9" t="s">
        <v>156</v>
      </c>
      <c r="D39" s="9" t="s">
        <v>157</v>
      </c>
      <c r="E39" s="12">
        <v>213578</v>
      </c>
      <c r="F39" s="13">
        <v>566.84</v>
      </c>
      <c r="G39" s="14">
        <v>7.7000000000000002E-3</v>
      </c>
      <c r="H39" s="15"/>
      <c r="I39" s="16"/>
      <c r="J39" s="50"/>
    </row>
    <row r="40" spans="1:10" ht="12.95" customHeight="1" x14ac:dyDescent="0.2">
      <c r="A40" s="10" t="s">
        <v>182</v>
      </c>
      <c r="B40" s="11" t="s">
        <v>183</v>
      </c>
      <c r="C40" s="9" t="s">
        <v>184</v>
      </c>
      <c r="D40" s="9" t="s">
        <v>35</v>
      </c>
      <c r="E40" s="12">
        <v>31733</v>
      </c>
      <c r="F40" s="13">
        <v>565.99</v>
      </c>
      <c r="G40" s="14">
        <v>7.7000000000000002E-3</v>
      </c>
      <c r="H40" s="15"/>
      <c r="I40" s="16"/>
      <c r="J40" s="50"/>
    </row>
    <row r="41" spans="1:10" ht="12.95" customHeight="1" x14ac:dyDescent="0.2">
      <c r="A41" s="10" t="s">
        <v>1073</v>
      </c>
      <c r="B41" s="11" t="s">
        <v>1074</v>
      </c>
      <c r="C41" s="9" t="s">
        <v>1075</v>
      </c>
      <c r="D41" s="9" t="s">
        <v>80</v>
      </c>
      <c r="E41" s="12">
        <v>39419</v>
      </c>
      <c r="F41" s="13">
        <v>560.34</v>
      </c>
      <c r="G41" s="14">
        <v>7.6E-3</v>
      </c>
      <c r="H41" s="15"/>
      <c r="I41" s="16"/>
      <c r="J41" s="50"/>
    </row>
    <row r="42" spans="1:10" ht="12.95" customHeight="1" x14ac:dyDescent="0.2">
      <c r="A42" s="10" t="s">
        <v>1076</v>
      </c>
      <c r="B42" s="11" t="s">
        <v>1077</v>
      </c>
      <c r="C42" s="9" t="s">
        <v>1078</v>
      </c>
      <c r="D42" s="9" t="s">
        <v>20</v>
      </c>
      <c r="E42" s="12">
        <v>227410</v>
      </c>
      <c r="F42" s="13">
        <v>553.45000000000005</v>
      </c>
      <c r="G42" s="14">
        <v>7.4999999999999997E-3</v>
      </c>
      <c r="H42" s="15"/>
      <c r="I42" s="16"/>
      <c r="J42" s="50"/>
    </row>
    <row r="43" spans="1:10" ht="12.95" customHeight="1" x14ac:dyDescent="0.2">
      <c r="A43" s="10" t="s">
        <v>1079</v>
      </c>
      <c r="B43" s="11" t="s">
        <v>1080</v>
      </c>
      <c r="C43" s="9" t="s">
        <v>1081</v>
      </c>
      <c r="D43" s="9" t="s">
        <v>95</v>
      </c>
      <c r="E43" s="12">
        <v>12436</v>
      </c>
      <c r="F43" s="13">
        <v>547.80999999999995</v>
      </c>
      <c r="G43" s="14">
        <v>7.4000000000000003E-3</v>
      </c>
      <c r="H43" s="15"/>
      <c r="I43" s="16"/>
      <c r="J43" s="50"/>
    </row>
    <row r="44" spans="1:10" ht="12.95" customHeight="1" x14ac:dyDescent="0.2">
      <c r="A44" s="10" t="s">
        <v>172</v>
      </c>
      <c r="B44" s="11" t="s">
        <v>173</v>
      </c>
      <c r="C44" s="9" t="s">
        <v>174</v>
      </c>
      <c r="D44" s="9" t="s">
        <v>46</v>
      </c>
      <c r="E44" s="12">
        <v>7565</v>
      </c>
      <c r="F44" s="13">
        <v>542.94000000000005</v>
      </c>
      <c r="G44" s="14">
        <v>7.3000000000000001E-3</v>
      </c>
      <c r="H44" s="15"/>
      <c r="I44" s="16"/>
      <c r="J44" s="50"/>
    </row>
    <row r="45" spans="1:10" ht="12.95" customHeight="1" x14ac:dyDescent="0.2">
      <c r="A45" s="10" t="s">
        <v>1082</v>
      </c>
      <c r="B45" s="11" t="s">
        <v>1083</v>
      </c>
      <c r="C45" s="9" t="s">
        <v>1084</v>
      </c>
      <c r="D45" s="9" t="s">
        <v>42</v>
      </c>
      <c r="E45" s="12">
        <v>34903</v>
      </c>
      <c r="F45" s="13">
        <v>517.92999999999995</v>
      </c>
      <c r="G45" s="14">
        <v>7.0000000000000001E-3</v>
      </c>
      <c r="H45" s="15"/>
      <c r="I45" s="16"/>
      <c r="J45" s="50"/>
    </row>
    <row r="46" spans="1:10" ht="12.95" customHeight="1" x14ac:dyDescent="0.2">
      <c r="A46" s="10" t="s">
        <v>1085</v>
      </c>
      <c r="B46" s="11" t="s">
        <v>1086</v>
      </c>
      <c r="C46" s="9" t="s">
        <v>1087</v>
      </c>
      <c r="D46" s="9" t="s">
        <v>149</v>
      </c>
      <c r="E46" s="12">
        <v>12198</v>
      </c>
      <c r="F46" s="13">
        <v>515.24</v>
      </c>
      <c r="G46" s="14">
        <v>7.0000000000000001E-3</v>
      </c>
      <c r="H46" s="15"/>
      <c r="I46" s="16"/>
      <c r="J46" s="50"/>
    </row>
    <row r="47" spans="1:10" ht="12.95" customHeight="1" x14ac:dyDescent="0.2">
      <c r="A47" s="10" t="s">
        <v>785</v>
      </c>
      <c r="B47" s="11" t="s">
        <v>786</v>
      </c>
      <c r="C47" s="9" t="s">
        <v>787</v>
      </c>
      <c r="D47" s="9" t="s">
        <v>66</v>
      </c>
      <c r="E47" s="12">
        <v>6986</v>
      </c>
      <c r="F47" s="13">
        <v>465.76</v>
      </c>
      <c r="G47" s="14">
        <v>6.3E-3</v>
      </c>
      <c r="H47" s="15"/>
      <c r="I47" s="16"/>
      <c r="J47" s="50"/>
    </row>
    <row r="48" spans="1:10" ht="12.95" customHeight="1" x14ac:dyDescent="0.2">
      <c r="A48" s="10" t="s">
        <v>1088</v>
      </c>
      <c r="B48" s="11" t="s">
        <v>1089</v>
      </c>
      <c r="C48" s="9" t="s">
        <v>1090</v>
      </c>
      <c r="D48" s="9" t="s">
        <v>1091</v>
      </c>
      <c r="E48" s="12">
        <v>15754</v>
      </c>
      <c r="F48" s="13">
        <v>462.76</v>
      </c>
      <c r="G48" s="14">
        <v>6.3E-3</v>
      </c>
      <c r="H48" s="15"/>
      <c r="I48" s="16"/>
      <c r="J48" s="50"/>
    </row>
    <row r="49" spans="1:10" ht="12.95" customHeight="1" x14ac:dyDescent="0.2">
      <c r="A49" s="10" t="s">
        <v>1092</v>
      </c>
      <c r="B49" s="11" t="s">
        <v>1093</v>
      </c>
      <c r="C49" s="9" t="s">
        <v>1094</v>
      </c>
      <c r="D49" s="9" t="s">
        <v>91</v>
      </c>
      <c r="E49" s="12">
        <v>5656</v>
      </c>
      <c r="F49" s="13">
        <v>462.46</v>
      </c>
      <c r="G49" s="14">
        <v>6.3E-3</v>
      </c>
      <c r="H49" s="15"/>
      <c r="I49" s="16"/>
      <c r="J49" s="50"/>
    </row>
    <row r="50" spans="1:10" ht="12.95" customHeight="1" x14ac:dyDescent="0.2">
      <c r="A50" s="10" t="s">
        <v>1095</v>
      </c>
      <c r="B50" s="11" t="s">
        <v>1096</v>
      </c>
      <c r="C50" s="9" t="s">
        <v>1097</v>
      </c>
      <c r="D50" s="9" t="s">
        <v>46</v>
      </c>
      <c r="E50" s="12">
        <v>115149</v>
      </c>
      <c r="F50" s="13">
        <v>453.57</v>
      </c>
      <c r="G50" s="14">
        <v>6.1000000000000004E-3</v>
      </c>
      <c r="H50" s="15"/>
      <c r="I50" s="16"/>
      <c r="J50" s="50"/>
    </row>
    <row r="51" spans="1:10" ht="12.95" customHeight="1" x14ac:dyDescent="0.2">
      <c r="A51" s="10" t="s">
        <v>812</v>
      </c>
      <c r="B51" s="11" t="s">
        <v>813</v>
      </c>
      <c r="C51" s="9" t="s">
        <v>814</v>
      </c>
      <c r="D51" s="9" t="s">
        <v>815</v>
      </c>
      <c r="E51" s="12">
        <v>24692</v>
      </c>
      <c r="F51" s="13">
        <v>451.89</v>
      </c>
      <c r="G51" s="14">
        <v>6.1000000000000004E-3</v>
      </c>
      <c r="H51" s="15"/>
      <c r="I51" s="16"/>
      <c r="J51" s="50"/>
    </row>
    <row r="52" spans="1:10" ht="12.95" customHeight="1" x14ac:dyDescent="0.2">
      <c r="A52" s="10" t="s">
        <v>158</v>
      </c>
      <c r="B52" s="11" t="s">
        <v>159</v>
      </c>
      <c r="C52" s="9" t="s">
        <v>160</v>
      </c>
      <c r="D52" s="9" t="s">
        <v>161</v>
      </c>
      <c r="E52" s="12">
        <v>10430</v>
      </c>
      <c r="F52" s="13">
        <v>448.89</v>
      </c>
      <c r="G52" s="14">
        <v>6.1000000000000004E-3</v>
      </c>
      <c r="H52" s="15"/>
      <c r="I52" s="16"/>
      <c r="J52" s="50"/>
    </row>
    <row r="53" spans="1:10" ht="12.95" customHeight="1" x14ac:dyDescent="0.2">
      <c r="A53" s="10" t="s">
        <v>70</v>
      </c>
      <c r="B53" s="11" t="s">
        <v>71</v>
      </c>
      <c r="C53" s="9" t="s">
        <v>72</v>
      </c>
      <c r="D53" s="9" t="s">
        <v>66</v>
      </c>
      <c r="E53" s="12">
        <v>33504</v>
      </c>
      <c r="F53" s="13">
        <v>436.72</v>
      </c>
      <c r="G53" s="14">
        <v>5.8999999999999999E-3</v>
      </c>
      <c r="H53" s="15"/>
      <c r="I53" s="16"/>
      <c r="J53" s="50"/>
    </row>
    <row r="54" spans="1:10" ht="12.95" customHeight="1" x14ac:dyDescent="0.2">
      <c r="A54" s="10" t="s">
        <v>1098</v>
      </c>
      <c r="B54" s="11" t="s">
        <v>1099</v>
      </c>
      <c r="C54" s="9" t="s">
        <v>1100</v>
      </c>
      <c r="D54" s="9" t="s">
        <v>122</v>
      </c>
      <c r="E54" s="12">
        <v>7426</v>
      </c>
      <c r="F54" s="13">
        <v>436.72</v>
      </c>
      <c r="G54" s="14">
        <v>5.8999999999999999E-3</v>
      </c>
      <c r="H54" s="15"/>
      <c r="I54" s="16"/>
      <c r="J54" s="50"/>
    </row>
    <row r="55" spans="1:10" ht="12.95" customHeight="1" x14ac:dyDescent="0.2">
      <c r="A55" s="10" t="s">
        <v>1101</v>
      </c>
      <c r="B55" s="11" t="s">
        <v>1102</v>
      </c>
      <c r="C55" s="9" t="s">
        <v>1103</v>
      </c>
      <c r="D55" s="9" t="s">
        <v>1104</v>
      </c>
      <c r="E55" s="12">
        <v>114907</v>
      </c>
      <c r="F55" s="13">
        <v>436.07</v>
      </c>
      <c r="G55" s="14">
        <v>5.8999999999999999E-3</v>
      </c>
      <c r="H55" s="15"/>
      <c r="I55" s="16"/>
      <c r="J55" s="50"/>
    </row>
    <row r="56" spans="1:10" ht="12.95" customHeight="1" x14ac:dyDescent="0.2">
      <c r="A56" s="10" t="s">
        <v>67</v>
      </c>
      <c r="B56" s="11" t="s">
        <v>68</v>
      </c>
      <c r="C56" s="9" t="s">
        <v>69</v>
      </c>
      <c r="D56" s="9" t="s">
        <v>66</v>
      </c>
      <c r="E56" s="12">
        <v>30930</v>
      </c>
      <c r="F56" s="13">
        <v>433.33</v>
      </c>
      <c r="G56" s="14">
        <v>5.8999999999999999E-3</v>
      </c>
      <c r="H56" s="15"/>
      <c r="I56" s="16"/>
      <c r="J56" s="50"/>
    </row>
    <row r="57" spans="1:10" ht="12.95" customHeight="1" x14ac:dyDescent="0.2">
      <c r="A57" s="10" t="s">
        <v>1105</v>
      </c>
      <c r="B57" s="11" t="s">
        <v>1106</v>
      </c>
      <c r="C57" s="9" t="s">
        <v>1107</v>
      </c>
      <c r="D57" s="9" t="s">
        <v>46</v>
      </c>
      <c r="E57" s="12">
        <v>12911</v>
      </c>
      <c r="F57" s="13">
        <v>433.25</v>
      </c>
      <c r="G57" s="14">
        <v>5.8999999999999999E-3</v>
      </c>
      <c r="H57" s="15"/>
      <c r="I57" s="16"/>
      <c r="J57" s="50"/>
    </row>
    <row r="58" spans="1:10" ht="12.95" customHeight="1" x14ac:dyDescent="0.2">
      <c r="A58" s="10" t="s">
        <v>748</v>
      </c>
      <c r="B58" s="11" t="s">
        <v>749</v>
      </c>
      <c r="C58" s="9" t="s">
        <v>750</v>
      </c>
      <c r="D58" s="9" t="s">
        <v>35</v>
      </c>
      <c r="E58" s="12">
        <v>180315</v>
      </c>
      <c r="F58" s="13">
        <v>430.86</v>
      </c>
      <c r="G58" s="14">
        <v>5.7999999999999996E-3</v>
      </c>
      <c r="H58" s="15"/>
      <c r="I58" s="16"/>
      <c r="J58" s="50"/>
    </row>
    <row r="59" spans="1:10" ht="12.95" customHeight="1" x14ac:dyDescent="0.2">
      <c r="A59" s="10" t="s">
        <v>800</v>
      </c>
      <c r="B59" s="11" t="s">
        <v>801</v>
      </c>
      <c r="C59" s="9" t="s">
        <v>802</v>
      </c>
      <c r="D59" s="9" t="s">
        <v>479</v>
      </c>
      <c r="E59" s="12">
        <v>35798</v>
      </c>
      <c r="F59" s="13">
        <v>421.84</v>
      </c>
      <c r="G59" s="14">
        <v>5.7000000000000002E-3</v>
      </c>
      <c r="H59" s="15"/>
      <c r="I59" s="16"/>
      <c r="J59" s="50"/>
    </row>
    <row r="60" spans="1:10" ht="12.95" customHeight="1" x14ac:dyDescent="0.2">
      <c r="A60" s="10" t="s">
        <v>763</v>
      </c>
      <c r="B60" s="11" t="s">
        <v>764</v>
      </c>
      <c r="C60" s="9" t="s">
        <v>765</v>
      </c>
      <c r="D60" s="9" t="s">
        <v>766</v>
      </c>
      <c r="E60" s="12">
        <v>75246</v>
      </c>
      <c r="F60" s="13">
        <v>397.3</v>
      </c>
      <c r="G60" s="14">
        <v>5.4000000000000003E-3</v>
      </c>
      <c r="H60" s="15"/>
      <c r="I60" s="16"/>
      <c r="J60" s="50"/>
    </row>
    <row r="61" spans="1:10" ht="12.95" customHeight="1" x14ac:dyDescent="0.2">
      <c r="A61" s="10" t="s">
        <v>1108</v>
      </c>
      <c r="B61" s="11" t="s">
        <v>1109</v>
      </c>
      <c r="C61" s="9" t="s">
        <v>1110</v>
      </c>
      <c r="D61" s="9" t="s">
        <v>91</v>
      </c>
      <c r="E61" s="12">
        <v>40909</v>
      </c>
      <c r="F61" s="13">
        <v>394.81</v>
      </c>
      <c r="G61" s="14">
        <v>5.3E-3</v>
      </c>
      <c r="H61" s="15"/>
      <c r="I61" s="16"/>
      <c r="J61" s="50"/>
    </row>
    <row r="62" spans="1:10" ht="12.95" customHeight="1" x14ac:dyDescent="0.2">
      <c r="A62" s="10" t="s">
        <v>738</v>
      </c>
      <c r="B62" s="11" t="s">
        <v>739</v>
      </c>
      <c r="C62" s="9" t="s">
        <v>740</v>
      </c>
      <c r="D62" s="9" t="s">
        <v>20</v>
      </c>
      <c r="E62" s="12">
        <v>92042</v>
      </c>
      <c r="F62" s="13">
        <v>387.27</v>
      </c>
      <c r="G62" s="14">
        <v>5.1999999999999998E-3</v>
      </c>
      <c r="H62" s="15"/>
      <c r="I62" s="16"/>
      <c r="J62" s="50"/>
    </row>
    <row r="63" spans="1:10" ht="12.95" customHeight="1" x14ac:dyDescent="0.2">
      <c r="A63" s="10" t="s">
        <v>823</v>
      </c>
      <c r="B63" s="11" t="s">
        <v>824</v>
      </c>
      <c r="C63" s="9" t="s">
        <v>825</v>
      </c>
      <c r="D63" s="9" t="s">
        <v>35</v>
      </c>
      <c r="E63" s="12">
        <v>23546</v>
      </c>
      <c r="F63" s="13">
        <v>362.07</v>
      </c>
      <c r="G63" s="14">
        <v>4.8999999999999998E-3</v>
      </c>
      <c r="H63" s="15"/>
      <c r="I63" s="16"/>
      <c r="J63" s="50"/>
    </row>
    <row r="64" spans="1:10" ht="12.95" customHeight="1" x14ac:dyDescent="0.2">
      <c r="A64" s="10" t="s">
        <v>1111</v>
      </c>
      <c r="B64" s="11" t="s">
        <v>1112</v>
      </c>
      <c r="C64" s="9" t="s">
        <v>1113</v>
      </c>
      <c r="D64" s="9" t="s">
        <v>118</v>
      </c>
      <c r="E64" s="12">
        <v>243333</v>
      </c>
      <c r="F64" s="13">
        <v>354.63</v>
      </c>
      <c r="G64" s="14">
        <v>4.7999999999999996E-3</v>
      </c>
      <c r="H64" s="15"/>
      <c r="I64" s="16"/>
      <c r="J64" s="50"/>
    </row>
    <row r="65" spans="1:10" ht="12.95" customHeight="1" x14ac:dyDescent="0.2">
      <c r="A65" s="10" t="s">
        <v>1114</v>
      </c>
      <c r="B65" s="11" t="s">
        <v>1115</v>
      </c>
      <c r="C65" s="9" t="s">
        <v>1116</v>
      </c>
      <c r="D65" s="9" t="s">
        <v>815</v>
      </c>
      <c r="E65" s="12">
        <v>59123</v>
      </c>
      <c r="F65" s="13">
        <v>351.66</v>
      </c>
      <c r="G65" s="14">
        <v>4.7999999999999996E-3</v>
      </c>
      <c r="H65" s="15"/>
      <c r="I65" s="16"/>
      <c r="J65" s="50"/>
    </row>
    <row r="66" spans="1:10" ht="12.95" customHeight="1" x14ac:dyDescent="0.2">
      <c r="A66" s="10" t="s">
        <v>1117</v>
      </c>
      <c r="B66" s="11" t="s">
        <v>1118</v>
      </c>
      <c r="C66" s="9" t="s">
        <v>1119</v>
      </c>
      <c r="D66" s="9" t="s">
        <v>704</v>
      </c>
      <c r="E66" s="12">
        <v>37721</v>
      </c>
      <c r="F66" s="13">
        <v>346.07</v>
      </c>
      <c r="G66" s="14">
        <v>4.7000000000000002E-3</v>
      </c>
      <c r="H66" s="15"/>
      <c r="I66" s="16"/>
      <c r="J66" s="50"/>
    </row>
    <row r="67" spans="1:10" ht="12.95" customHeight="1" x14ac:dyDescent="0.2">
      <c r="A67" s="10" t="s">
        <v>1120</v>
      </c>
      <c r="B67" s="11" t="s">
        <v>1121</v>
      </c>
      <c r="C67" s="9" t="s">
        <v>1122</v>
      </c>
      <c r="D67" s="9" t="s">
        <v>35</v>
      </c>
      <c r="E67" s="12">
        <v>80057</v>
      </c>
      <c r="F67" s="13">
        <v>343.12</v>
      </c>
      <c r="G67" s="14">
        <v>4.5999999999999999E-3</v>
      </c>
      <c r="H67" s="15"/>
      <c r="I67" s="16"/>
      <c r="J67" s="50"/>
    </row>
    <row r="68" spans="1:10" ht="12.95" customHeight="1" x14ac:dyDescent="0.2">
      <c r="A68" s="10" t="s">
        <v>1123</v>
      </c>
      <c r="B68" s="11" t="s">
        <v>1124</v>
      </c>
      <c r="C68" s="9" t="s">
        <v>1125</v>
      </c>
      <c r="D68" s="9" t="s">
        <v>80</v>
      </c>
      <c r="E68" s="12">
        <v>6476</v>
      </c>
      <c r="F68" s="13">
        <v>337.04</v>
      </c>
      <c r="G68" s="14">
        <v>4.5999999999999999E-3</v>
      </c>
      <c r="H68" s="15"/>
      <c r="I68" s="16"/>
      <c r="J68" s="50"/>
    </row>
    <row r="69" spans="1:10" ht="12.95" customHeight="1" x14ac:dyDescent="0.2">
      <c r="A69" s="10" t="s">
        <v>1126</v>
      </c>
      <c r="B69" s="11" t="s">
        <v>1127</v>
      </c>
      <c r="C69" s="9" t="s">
        <v>1128</v>
      </c>
      <c r="D69" s="9" t="s">
        <v>131</v>
      </c>
      <c r="E69" s="12">
        <v>111429</v>
      </c>
      <c r="F69" s="13">
        <v>332.17</v>
      </c>
      <c r="G69" s="14">
        <v>4.4999999999999997E-3</v>
      </c>
      <c r="H69" s="15"/>
      <c r="I69" s="16"/>
      <c r="J69" s="50"/>
    </row>
    <row r="70" spans="1:10" ht="12.95" customHeight="1" x14ac:dyDescent="0.2">
      <c r="A70" s="10" t="s">
        <v>1129</v>
      </c>
      <c r="B70" s="11" t="s">
        <v>1130</v>
      </c>
      <c r="C70" s="9" t="s">
        <v>1131</v>
      </c>
      <c r="D70" s="9" t="s">
        <v>1132</v>
      </c>
      <c r="E70" s="12">
        <v>93422</v>
      </c>
      <c r="F70" s="13">
        <v>329.41</v>
      </c>
      <c r="G70" s="14">
        <v>4.4999999999999997E-3</v>
      </c>
      <c r="H70" s="15"/>
      <c r="I70" s="16"/>
      <c r="J70" s="50"/>
    </row>
    <row r="71" spans="1:10" ht="12.95" customHeight="1" x14ac:dyDescent="0.2">
      <c r="A71" s="10" t="s">
        <v>1133</v>
      </c>
      <c r="B71" s="11" t="s">
        <v>1134</v>
      </c>
      <c r="C71" s="9" t="s">
        <v>1135</v>
      </c>
      <c r="D71" s="9" t="s">
        <v>149</v>
      </c>
      <c r="E71" s="12">
        <v>8094</v>
      </c>
      <c r="F71" s="13">
        <v>328.17</v>
      </c>
      <c r="G71" s="14">
        <v>4.4000000000000003E-3</v>
      </c>
      <c r="H71" s="15"/>
      <c r="I71" s="16"/>
      <c r="J71" s="50"/>
    </row>
    <row r="72" spans="1:10" ht="12.95" customHeight="1" x14ac:dyDescent="0.2">
      <c r="A72" s="10" t="s">
        <v>480</v>
      </c>
      <c r="B72" s="11" t="s">
        <v>481</v>
      </c>
      <c r="C72" s="9" t="s">
        <v>482</v>
      </c>
      <c r="D72" s="9" t="s">
        <v>42</v>
      </c>
      <c r="E72" s="12">
        <v>157123</v>
      </c>
      <c r="F72" s="13">
        <v>320.92</v>
      </c>
      <c r="G72" s="14">
        <v>4.3E-3</v>
      </c>
      <c r="H72" s="15"/>
      <c r="I72" s="16"/>
      <c r="J72" s="50"/>
    </row>
    <row r="73" spans="1:10" ht="12.95" customHeight="1" x14ac:dyDescent="0.2">
      <c r="A73" s="10" t="s">
        <v>744</v>
      </c>
      <c r="B73" s="11" t="s">
        <v>745</v>
      </c>
      <c r="C73" s="9" t="s">
        <v>746</v>
      </c>
      <c r="D73" s="9" t="s">
        <v>747</v>
      </c>
      <c r="E73" s="12">
        <v>48278</v>
      </c>
      <c r="F73" s="13">
        <v>315.86</v>
      </c>
      <c r="G73" s="14">
        <v>4.3E-3</v>
      </c>
      <c r="H73" s="15"/>
      <c r="I73" s="16"/>
      <c r="J73" s="50"/>
    </row>
    <row r="74" spans="1:10" ht="12.95" customHeight="1" x14ac:dyDescent="0.2">
      <c r="A74" s="10" t="s">
        <v>1136</v>
      </c>
      <c r="B74" s="11" t="s">
        <v>1137</v>
      </c>
      <c r="C74" s="9" t="s">
        <v>1138</v>
      </c>
      <c r="D74" s="9" t="s">
        <v>84</v>
      </c>
      <c r="E74" s="12">
        <v>11200</v>
      </c>
      <c r="F74" s="13">
        <v>299.52</v>
      </c>
      <c r="G74" s="14">
        <v>4.1000000000000003E-3</v>
      </c>
      <c r="H74" s="15"/>
      <c r="I74" s="16"/>
      <c r="J74" s="50"/>
    </row>
    <row r="75" spans="1:10" ht="12.95" customHeight="1" x14ac:dyDescent="0.2">
      <c r="A75" s="10" t="s">
        <v>1139</v>
      </c>
      <c r="B75" s="11" t="s">
        <v>1140</v>
      </c>
      <c r="C75" s="9" t="s">
        <v>1141</v>
      </c>
      <c r="D75" s="9" t="s">
        <v>20</v>
      </c>
      <c r="E75" s="12">
        <v>19073</v>
      </c>
      <c r="F75" s="13">
        <v>288.63</v>
      </c>
      <c r="G75" s="14">
        <v>3.8999999999999998E-3</v>
      </c>
      <c r="H75" s="15"/>
      <c r="I75" s="16"/>
      <c r="J75" s="50"/>
    </row>
    <row r="76" spans="1:10" ht="12.95" customHeight="1" x14ac:dyDescent="0.2">
      <c r="A76" s="10" t="s">
        <v>1142</v>
      </c>
      <c r="B76" s="11" t="s">
        <v>1143</v>
      </c>
      <c r="C76" s="9" t="s">
        <v>1144</v>
      </c>
      <c r="D76" s="9" t="s">
        <v>131</v>
      </c>
      <c r="E76" s="12">
        <v>205425</v>
      </c>
      <c r="F76" s="13">
        <v>288.08999999999997</v>
      </c>
      <c r="G76" s="14">
        <v>3.8999999999999998E-3</v>
      </c>
      <c r="H76" s="15"/>
      <c r="I76" s="16"/>
      <c r="J76" s="50"/>
    </row>
    <row r="77" spans="1:10" ht="12.95" customHeight="1" x14ac:dyDescent="0.2">
      <c r="A77" s="10" t="s">
        <v>725</v>
      </c>
      <c r="B77" s="11" t="s">
        <v>726</v>
      </c>
      <c r="C77" s="9" t="s">
        <v>727</v>
      </c>
      <c r="D77" s="9" t="s">
        <v>16</v>
      </c>
      <c r="E77" s="12">
        <v>102002</v>
      </c>
      <c r="F77" s="13">
        <v>273.88</v>
      </c>
      <c r="G77" s="14">
        <v>3.7000000000000002E-3</v>
      </c>
      <c r="H77" s="15"/>
      <c r="I77" s="16"/>
      <c r="J77" s="50"/>
    </row>
    <row r="78" spans="1:10" ht="12.95" customHeight="1" x14ac:dyDescent="0.2">
      <c r="A78" s="10" t="s">
        <v>1145</v>
      </c>
      <c r="B78" s="11" t="s">
        <v>1146</v>
      </c>
      <c r="C78" s="9" t="s">
        <v>1147</v>
      </c>
      <c r="D78" s="9" t="s">
        <v>20</v>
      </c>
      <c r="E78" s="12">
        <v>18432</v>
      </c>
      <c r="F78" s="13">
        <v>271.95</v>
      </c>
      <c r="G78" s="14">
        <v>3.7000000000000002E-3</v>
      </c>
      <c r="H78" s="15"/>
      <c r="I78" s="16"/>
      <c r="J78" s="50"/>
    </row>
    <row r="79" spans="1:10" ht="12.95" customHeight="1" x14ac:dyDescent="0.2">
      <c r="A79" s="10" t="s">
        <v>1148</v>
      </c>
      <c r="B79" s="11" t="s">
        <v>1149</v>
      </c>
      <c r="C79" s="9" t="s">
        <v>1150</v>
      </c>
      <c r="D79" s="9" t="s">
        <v>66</v>
      </c>
      <c r="E79" s="12">
        <v>5749</v>
      </c>
      <c r="F79" s="13">
        <v>253.58</v>
      </c>
      <c r="G79" s="14">
        <v>3.3999999999999998E-3</v>
      </c>
      <c r="H79" s="15"/>
      <c r="I79" s="16"/>
      <c r="J79" s="50"/>
    </row>
    <row r="80" spans="1:10" ht="12.95" customHeight="1" x14ac:dyDescent="0.2">
      <c r="A80" s="10" t="s">
        <v>1151</v>
      </c>
      <c r="B80" s="11" t="s">
        <v>1152</v>
      </c>
      <c r="C80" s="9" t="s">
        <v>1153</v>
      </c>
      <c r="D80" s="9" t="s">
        <v>1154</v>
      </c>
      <c r="E80" s="12">
        <v>17051</v>
      </c>
      <c r="F80" s="13">
        <v>252.83</v>
      </c>
      <c r="G80" s="14">
        <v>3.3999999999999998E-3</v>
      </c>
      <c r="H80" s="15"/>
      <c r="I80" s="16"/>
      <c r="J80" s="50"/>
    </row>
    <row r="81" spans="1:10" ht="12.95" customHeight="1" x14ac:dyDescent="0.2">
      <c r="A81" s="10" t="s">
        <v>32</v>
      </c>
      <c r="B81" s="11" t="s">
        <v>33</v>
      </c>
      <c r="C81" s="9" t="s">
        <v>34</v>
      </c>
      <c r="D81" s="9" t="s">
        <v>35</v>
      </c>
      <c r="E81" s="12">
        <v>2379</v>
      </c>
      <c r="F81" s="13">
        <v>246.49</v>
      </c>
      <c r="G81" s="14">
        <v>3.3E-3</v>
      </c>
      <c r="H81" s="15"/>
      <c r="I81" s="16"/>
      <c r="J81" s="50"/>
    </row>
    <row r="82" spans="1:10" ht="12.95" customHeight="1" x14ac:dyDescent="0.2">
      <c r="A82" s="10" t="s">
        <v>1155</v>
      </c>
      <c r="B82" s="11" t="s">
        <v>1156</v>
      </c>
      <c r="C82" s="9" t="s">
        <v>1157</v>
      </c>
      <c r="D82" s="9" t="s">
        <v>165</v>
      </c>
      <c r="E82" s="12">
        <v>20361</v>
      </c>
      <c r="F82" s="13">
        <v>245.8</v>
      </c>
      <c r="G82" s="14">
        <v>3.3E-3</v>
      </c>
      <c r="H82" s="15"/>
      <c r="I82" s="16"/>
      <c r="J82" s="50"/>
    </row>
    <row r="83" spans="1:10" ht="12.95" customHeight="1" x14ac:dyDescent="0.2">
      <c r="A83" s="10" t="s">
        <v>1158</v>
      </c>
      <c r="B83" s="11" t="s">
        <v>1159</v>
      </c>
      <c r="C83" s="9" t="s">
        <v>1160</v>
      </c>
      <c r="D83" s="9" t="s">
        <v>1154</v>
      </c>
      <c r="E83" s="12">
        <v>1338</v>
      </c>
      <c r="F83" s="13">
        <v>244.14</v>
      </c>
      <c r="G83" s="14">
        <v>3.3E-3</v>
      </c>
      <c r="H83" s="15"/>
      <c r="I83" s="16"/>
      <c r="J83" s="50"/>
    </row>
    <row r="84" spans="1:10" ht="12.95" customHeight="1" x14ac:dyDescent="0.2">
      <c r="A84" s="10" t="s">
        <v>1161</v>
      </c>
      <c r="B84" s="11" t="s">
        <v>1162</v>
      </c>
      <c r="C84" s="9" t="s">
        <v>1163</v>
      </c>
      <c r="D84" s="9" t="s">
        <v>76</v>
      </c>
      <c r="E84" s="12">
        <v>148306</v>
      </c>
      <c r="F84" s="13">
        <v>243.98</v>
      </c>
      <c r="G84" s="14">
        <v>3.3E-3</v>
      </c>
      <c r="H84" s="15"/>
      <c r="I84" s="16"/>
      <c r="J84" s="50"/>
    </row>
    <row r="85" spans="1:10" ht="12.95" customHeight="1" x14ac:dyDescent="0.2">
      <c r="A85" s="10" t="s">
        <v>719</v>
      </c>
      <c r="B85" s="11" t="s">
        <v>720</v>
      </c>
      <c r="C85" s="9" t="s">
        <v>721</v>
      </c>
      <c r="D85" s="9" t="s">
        <v>16</v>
      </c>
      <c r="E85" s="12">
        <v>185368</v>
      </c>
      <c r="F85" s="13">
        <v>242.46</v>
      </c>
      <c r="G85" s="14">
        <v>3.3E-3</v>
      </c>
      <c r="H85" s="15"/>
      <c r="I85" s="16"/>
      <c r="J85" s="50"/>
    </row>
    <row r="86" spans="1:10" ht="12.95" customHeight="1" x14ac:dyDescent="0.2">
      <c r="A86" s="10" t="s">
        <v>508</v>
      </c>
      <c r="B86" s="11" t="s">
        <v>509</v>
      </c>
      <c r="C86" s="9" t="s">
        <v>510</v>
      </c>
      <c r="D86" s="9" t="s">
        <v>35</v>
      </c>
      <c r="E86" s="12">
        <v>68672</v>
      </c>
      <c r="F86" s="13">
        <v>231.87</v>
      </c>
      <c r="G86" s="14">
        <v>3.0999999999999999E-3</v>
      </c>
      <c r="H86" s="15"/>
      <c r="I86" s="16"/>
      <c r="J86" s="50"/>
    </row>
    <row r="87" spans="1:10" ht="12.95" customHeight="1" x14ac:dyDescent="0.2">
      <c r="A87" s="10" t="s">
        <v>1164</v>
      </c>
      <c r="B87" s="11" t="s">
        <v>1165</v>
      </c>
      <c r="C87" s="9" t="s">
        <v>1166</v>
      </c>
      <c r="D87" s="9" t="s">
        <v>819</v>
      </c>
      <c r="E87" s="12">
        <v>22116</v>
      </c>
      <c r="F87" s="13">
        <v>227.64</v>
      </c>
      <c r="G87" s="14">
        <v>3.0999999999999999E-3</v>
      </c>
      <c r="H87" s="15"/>
      <c r="I87" s="16"/>
      <c r="J87" s="50"/>
    </row>
    <row r="88" spans="1:10" ht="12.95" customHeight="1" x14ac:dyDescent="0.2">
      <c r="A88" s="10" t="s">
        <v>1167</v>
      </c>
      <c r="B88" s="11" t="s">
        <v>1168</v>
      </c>
      <c r="C88" s="9" t="s">
        <v>1169</v>
      </c>
      <c r="D88" s="9" t="s">
        <v>704</v>
      </c>
      <c r="E88" s="12">
        <v>2882</v>
      </c>
      <c r="F88" s="13">
        <v>209.03</v>
      </c>
      <c r="G88" s="14">
        <v>2.8E-3</v>
      </c>
      <c r="H88" s="15"/>
      <c r="I88" s="16"/>
      <c r="J88" s="50"/>
    </row>
    <row r="89" spans="1:10" ht="12.95" customHeight="1" x14ac:dyDescent="0.2">
      <c r="A89" s="10" t="s">
        <v>178</v>
      </c>
      <c r="B89" s="11" t="s">
        <v>179</v>
      </c>
      <c r="C89" s="9" t="s">
        <v>180</v>
      </c>
      <c r="D89" s="9" t="s">
        <v>181</v>
      </c>
      <c r="E89" s="12">
        <v>35269</v>
      </c>
      <c r="F89" s="13">
        <v>208.3</v>
      </c>
      <c r="G89" s="14">
        <v>2.8E-3</v>
      </c>
      <c r="H89" s="15"/>
      <c r="I89" s="16"/>
      <c r="J89" s="50"/>
    </row>
    <row r="90" spans="1:10" ht="12.95" customHeight="1" x14ac:dyDescent="0.2">
      <c r="A90" s="10" t="s">
        <v>1170</v>
      </c>
      <c r="B90" s="11" t="s">
        <v>1171</v>
      </c>
      <c r="C90" s="9" t="s">
        <v>1172</v>
      </c>
      <c r="D90" s="9" t="s">
        <v>42</v>
      </c>
      <c r="E90" s="12">
        <v>5101</v>
      </c>
      <c r="F90" s="13">
        <v>207.18</v>
      </c>
      <c r="G90" s="14">
        <v>2.8E-3</v>
      </c>
      <c r="H90" s="15"/>
      <c r="I90" s="16"/>
      <c r="J90" s="50"/>
    </row>
    <row r="91" spans="1:10" ht="12.95" customHeight="1" x14ac:dyDescent="0.2">
      <c r="A91" s="10" t="s">
        <v>1173</v>
      </c>
      <c r="B91" s="11" t="s">
        <v>1174</v>
      </c>
      <c r="C91" s="9" t="s">
        <v>1175</v>
      </c>
      <c r="D91" s="9" t="s">
        <v>766</v>
      </c>
      <c r="E91" s="12">
        <v>16238</v>
      </c>
      <c r="F91" s="13">
        <v>206.22</v>
      </c>
      <c r="G91" s="14">
        <v>2.8E-3</v>
      </c>
      <c r="H91" s="15"/>
      <c r="I91" s="16"/>
      <c r="J91" s="50"/>
    </row>
    <row r="92" spans="1:10" ht="12.95" customHeight="1" x14ac:dyDescent="0.2">
      <c r="A92" s="10" t="s">
        <v>722</v>
      </c>
      <c r="B92" s="11" t="s">
        <v>723</v>
      </c>
      <c r="C92" s="9" t="s">
        <v>724</v>
      </c>
      <c r="D92" s="9" t="s">
        <v>16</v>
      </c>
      <c r="E92" s="12">
        <v>189577</v>
      </c>
      <c r="F92" s="13">
        <v>201.05</v>
      </c>
      <c r="G92" s="14">
        <v>2.7000000000000001E-3</v>
      </c>
      <c r="H92" s="15"/>
      <c r="I92" s="16"/>
      <c r="J92" s="50"/>
    </row>
    <row r="93" spans="1:10" ht="12.95" customHeight="1" x14ac:dyDescent="0.2">
      <c r="A93" s="10" t="s">
        <v>1176</v>
      </c>
      <c r="B93" s="11" t="s">
        <v>1177</v>
      </c>
      <c r="C93" s="9" t="s">
        <v>1178</v>
      </c>
      <c r="D93" s="9" t="s">
        <v>35</v>
      </c>
      <c r="E93" s="12">
        <v>5895</v>
      </c>
      <c r="F93" s="13">
        <v>197.06</v>
      </c>
      <c r="G93" s="14">
        <v>2.7000000000000001E-3</v>
      </c>
      <c r="H93" s="15"/>
      <c r="I93" s="16"/>
      <c r="J93" s="50"/>
    </row>
    <row r="94" spans="1:10" ht="12.95" customHeight="1" x14ac:dyDescent="0.2">
      <c r="A94" s="10" t="s">
        <v>1179</v>
      </c>
      <c r="B94" s="11" t="s">
        <v>1180</v>
      </c>
      <c r="C94" s="9" t="s">
        <v>1181</v>
      </c>
      <c r="D94" s="9" t="s">
        <v>704</v>
      </c>
      <c r="E94" s="12">
        <v>4861</v>
      </c>
      <c r="F94" s="13">
        <v>188.22</v>
      </c>
      <c r="G94" s="14">
        <v>2.5000000000000001E-3</v>
      </c>
      <c r="H94" s="15"/>
      <c r="I94" s="16"/>
      <c r="J94" s="50"/>
    </row>
    <row r="95" spans="1:10" ht="12.95" customHeight="1" x14ac:dyDescent="0.2">
      <c r="A95" s="10" t="s">
        <v>1182</v>
      </c>
      <c r="B95" s="11" t="s">
        <v>1183</v>
      </c>
      <c r="C95" s="9" t="s">
        <v>1184</v>
      </c>
      <c r="D95" s="9" t="s">
        <v>704</v>
      </c>
      <c r="E95" s="12">
        <v>4858</v>
      </c>
      <c r="F95" s="13">
        <v>186.74</v>
      </c>
      <c r="G95" s="14">
        <v>2.5000000000000001E-3</v>
      </c>
      <c r="H95" s="15"/>
      <c r="I95" s="16"/>
      <c r="J95" s="50"/>
    </row>
    <row r="96" spans="1:10" ht="12.95" customHeight="1" x14ac:dyDescent="0.2">
      <c r="A96" s="10" t="s">
        <v>1185</v>
      </c>
      <c r="B96" s="11" t="s">
        <v>1186</v>
      </c>
      <c r="C96" s="9" t="s">
        <v>1187</v>
      </c>
      <c r="D96" s="9" t="s">
        <v>153</v>
      </c>
      <c r="E96" s="12">
        <v>733</v>
      </c>
      <c r="F96" s="13">
        <v>185.27</v>
      </c>
      <c r="G96" s="14">
        <v>2.5000000000000001E-3</v>
      </c>
      <c r="H96" s="15"/>
      <c r="I96" s="16"/>
      <c r="J96" s="50"/>
    </row>
    <row r="97" spans="1:10" ht="12.95" customHeight="1" x14ac:dyDescent="0.2">
      <c r="A97" s="10" t="s">
        <v>1188</v>
      </c>
      <c r="B97" s="11" t="s">
        <v>1189</v>
      </c>
      <c r="C97" s="9" t="s">
        <v>1190</v>
      </c>
      <c r="D97" s="9" t="s">
        <v>16</v>
      </c>
      <c r="E97" s="12">
        <v>106241</v>
      </c>
      <c r="F97" s="13">
        <v>178.36</v>
      </c>
      <c r="G97" s="14">
        <v>2.3999999999999998E-3</v>
      </c>
      <c r="H97" s="15"/>
      <c r="I97" s="16"/>
      <c r="J97" s="50"/>
    </row>
    <row r="98" spans="1:10" ht="12.95" customHeight="1" x14ac:dyDescent="0.2">
      <c r="A98" s="10" t="s">
        <v>1191</v>
      </c>
      <c r="B98" s="11" t="s">
        <v>1192</v>
      </c>
      <c r="C98" s="9" t="s">
        <v>1193</v>
      </c>
      <c r="D98" s="9" t="s">
        <v>118</v>
      </c>
      <c r="E98" s="12">
        <v>475</v>
      </c>
      <c r="F98" s="13">
        <v>173.97</v>
      </c>
      <c r="G98" s="14">
        <v>2.3999999999999998E-3</v>
      </c>
      <c r="H98" s="15"/>
      <c r="I98" s="16"/>
      <c r="J98" s="50"/>
    </row>
    <row r="99" spans="1:10" ht="12.95" customHeight="1" x14ac:dyDescent="0.2">
      <c r="A99" s="10" t="s">
        <v>1194</v>
      </c>
      <c r="B99" s="11" t="s">
        <v>1195</v>
      </c>
      <c r="C99" s="9" t="s">
        <v>1196</v>
      </c>
      <c r="D99" s="9" t="s">
        <v>145</v>
      </c>
      <c r="E99" s="12">
        <v>23833</v>
      </c>
      <c r="F99" s="13">
        <v>150.85</v>
      </c>
      <c r="G99" s="14">
        <v>2E-3</v>
      </c>
      <c r="H99" s="15"/>
      <c r="I99" s="16"/>
      <c r="J99" s="50"/>
    </row>
    <row r="100" spans="1:10" ht="12.95" customHeight="1" x14ac:dyDescent="0.2">
      <c r="A100" s="10" t="s">
        <v>1197</v>
      </c>
      <c r="B100" s="11" t="s">
        <v>1198</v>
      </c>
      <c r="C100" s="9" t="s">
        <v>1199</v>
      </c>
      <c r="D100" s="9" t="s">
        <v>46</v>
      </c>
      <c r="E100" s="12">
        <v>7838</v>
      </c>
      <c r="F100" s="13">
        <v>150.80000000000001</v>
      </c>
      <c r="G100" s="14">
        <v>2E-3</v>
      </c>
      <c r="H100" s="15"/>
      <c r="I100" s="16"/>
      <c r="J100" s="50"/>
    </row>
    <row r="101" spans="1:10" ht="12.95" customHeight="1" x14ac:dyDescent="0.2">
      <c r="A101" s="10" t="s">
        <v>63</v>
      </c>
      <c r="B101" s="11" t="s">
        <v>64</v>
      </c>
      <c r="C101" s="9" t="s">
        <v>65</v>
      </c>
      <c r="D101" s="9" t="s">
        <v>66</v>
      </c>
      <c r="E101" s="12">
        <v>13753</v>
      </c>
      <c r="F101" s="13">
        <v>148.22</v>
      </c>
      <c r="G101" s="14">
        <v>2E-3</v>
      </c>
      <c r="H101" s="15"/>
      <c r="I101" s="16"/>
      <c r="J101" s="50"/>
    </row>
    <row r="102" spans="1:10" ht="12.95" customHeight="1" x14ac:dyDescent="0.2">
      <c r="A102" s="10" t="s">
        <v>788</v>
      </c>
      <c r="B102" s="11" t="s">
        <v>789</v>
      </c>
      <c r="C102" s="9" t="s">
        <v>790</v>
      </c>
      <c r="D102" s="9" t="s">
        <v>181</v>
      </c>
      <c r="E102" s="12">
        <v>15479</v>
      </c>
      <c r="F102" s="13">
        <v>145.21</v>
      </c>
      <c r="G102" s="14">
        <v>2E-3</v>
      </c>
      <c r="H102" s="15"/>
      <c r="I102" s="16"/>
      <c r="J102" s="50"/>
    </row>
    <row r="103" spans="1:10" ht="12.95" customHeight="1" x14ac:dyDescent="0.2">
      <c r="A103" s="10" t="s">
        <v>1203</v>
      </c>
      <c r="B103" s="11" t="s">
        <v>1204</v>
      </c>
      <c r="C103" s="9" t="s">
        <v>1205</v>
      </c>
      <c r="D103" s="9" t="s">
        <v>35</v>
      </c>
      <c r="E103" s="12">
        <v>110593</v>
      </c>
      <c r="F103" s="13">
        <v>107.84</v>
      </c>
      <c r="G103" s="14">
        <v>1.5E-3</v>
      </c>
      <c r="H103" s="15"/>
      <c r="I103" s="16"/>
      <c r="J103" s="50"/>
    </row>
    <row r="104" spans="1:10" ht="12.95" customHeight="1" x14ac:dyDescent="0.2">
      <c r="A104" s="10" t="s">
        <v>1206</v>
      </c>
      <c r="B104" s="11" t="s">
        <v>1207</v>
      </c>
      <c r="C104" s="9" t="s">
        <v>1208</v>
      </c>
      <c r="D104" s="9" t="s">
        <v>1209</v>
      </c>
      <c r="E104" s="12">
        <v>4176</v>
      </c>
      <c r="F104" s="13">
        <v>102.58</v>
      </c>
      <c r="G104" s="14">
        <v>1.4E-3</v>
      </c>
      <c r="H104" s="15"/>
      <c r="I104" s="16"/>
      <c r="J104" s="50"/>
    </row>
    <row r="105" spans="1:10" ht="12.95" customHeight="1" x14ac:dyDescent="0.2">
      <c r="A105" s="10" t="s">
        <v>1210</v>
      </c>
      <c r="B105" s="11" t="s">
        <v>1211</v>
      </c>
      <c r="C105" s="9" t="s">
        <v>1212</v>
      </c>
      <c r="D105" s="9" t="s">
        <v>35</v>
      </c>
      <c r="E105" s="12">
        <v>23748</v>
      </c>
      <c r="F105" s="13">
        <v>72.650000000000006</v>
      </c>
      <c r="G105" s="14">
        <v>1E-3</v>
      </c>
      <c r="H105" s="15"/>
      <c r="I105" s="16"/>
      <c r="J105" s="50"/>
    </row>
    <row r="106" spans="1:10" ht="12.95" customHeight="1" x14ac:dyDescent="0.2">
      <c r="A106" s="10" t="s">
        <v>514</v>
      </c>
      <c r="B106" s="11" t="s">
        <v>515</v>
      </c>
      <c r="C106" s="9" t="s">
        <v>516</v>
      </c>
      <c r="D106" s="9" t="s">
        <v>153</v>
      </c>
      <c r="E106" s="12">
        <v>7061</v>
      </c>
      <c r="F106" s="13">
        <v>31.62</v>
      </c>
      <c r="G106" s="14">
        <v>4.0000000000000002E-4</v>
      </c>
      <c r="H106" s="15"/>
      <c r="I106" s="16"/>
      <c r="J106" s="50"/>
    </row>
    <row r="107" spans="1:10" ht="12.95" customHeight="1" x14ac:dyDescent="0.2">
      <c r="A107" s="10" t="s">
        <v>1213</v>
      </c>
      <c r="B107" s="11" t="s">
        <v>1214</v>
      </c>
      <c r="C107" s="9" t="s">
        <v>1215</v>
      </c>
      <c r="D107" s="9" t="s">
        <v>165</v>
      </c>
      <c r="E107" s="12">
        <v>87419</v>
      </c>
      <c r="F107" s="13">
        <v>105.8</v>
      </c>
      <c r="G107" s="14">
        <v>1.4E-3</v>
      </c>
      <c r="H107" s="15"/>
      <c r="I107" s="16"/>
      <c r="J107" s="50"/>
    </row>
    <row r="108" spans="1:10" ht="12.95" customHeight="1" x14ac:dyDescent="0.2">
      <c r="A108" s="10" t="s">
        <v>1216</v>
      </c>
      <c r="B108" s="11" t="s">
        <v>1217</v>
      </c>
      <c r="C108" s="9" t="s">
        <v>1218</v>
      </c>
      <c r="D108" s="9" t="s">
        <v>20</v>
      </c>
      <c r="E108" s="12">
        <v>87419</v>
      </c>
      <c r="F108" s="13">
        <v>105.8</v>
      </c>
      <c r="G108" s="14">
        <v>1.4E-3</v>
      </c>
      <c r="H108" s="15"/>
      <c r="I108" s="16"/>
      <c r="J108" s="50"/>
    </row>
    <row r="109" spans="1:10" ht="12.95" customHeight="1" x14ac:dyDescent="0.2">
      <c r="A109" s="10" t="s">
        <v>1219</v>
      </c>
      <c r="B109" s="11" t="s">
        <v>1220</v>
      </c>
      <c r="C109" s="9" t="s">
        <v>1221</v>
      </c>
      <c r="D109" s="9" t="s">
        <v>145</v>
      </c>
      <c r="E109" s="12">
        <v>87419</v>
      </c>
      <c r="F109" s="13">
        <v>105.8</v>
      </c>
      <c r="G109" s="14">
        <v>1.4E-3</v>
      </c>
      <c r="H109" s="15"/>
      <c r="I109" s="16"/>
      <c r="J109" s="50"/>
    </row>
    <row r="110" spans="1:10" ht="12.95" customHeight="1" x14ac:dyDescent="0.2">
      <c r="A110" s="10" t="s">
        <v>1222</v>
      </c>
      <c r="B110" s="11" t="s">
        <v>1223</v>
      </c>
      <c r="C110" s="9" t="s">
        <v>1224</v>
      </c>
      <c r="D110" s="9" t="s">
        <v>157</v>
      </c>
      <c r="E110" s="12">
        <v>87419</v>
      </c>
      <c r="F110" s="13">
        <v>105.8</v>
      </c>
      <c r="G110" s="14">
        <v>1.4E-3</v>
      </c>
      <c r="H110" s="15"/>
      <c r="I110" s="16"/>
      <c r="J110" s="50"/>
    </row>
    <row r="111" spans="1:10" ht="12.95" customHeight="1" x14ac:dyDescent="0.2">
      <c r="A111" s="10"/>
      <c r="B111" s="8" t="s">
        <v>1229</v>
      </c>
      <c r="C111" s="9"/>
      <c r="D111" s="9"/>
      <c r="E111" s="12"/>
      <c r="F111" s="15"/>
      <c r="G111" s="16"/>
      <c r="H111" s="15"/>
      <c r="I111" s="16"/>
      <c r="J111" s="50"/>
    </row>
    <row r="112" spans="1:10" ht="12.95" customHeight="1" x14ac:dyDescent="0.2">
      <c r="A112" s="10" t="s">
        <v>1200</v>
      </c>
      <c r="B112" s="11" t="s">
        <v>1201</v>
      </c>
      <c r="C112" s="9" t="s">
        <v>1202</v>
      </c>
      <c r="D112" s="9" t="s">
        <v>153</v>
      </c>
      <c r="E112" s="12">
        <v>84454</v>
      </c>
      <c r="F112" s="13">
        <v>119.54</v>
      </c>
      <c r="G112" s="14">
        <v>1.6000000000000001E-3</v>
      </c>
      <c r="H112" s="15"/>
      <c r="I112" s="16"/>
      <c r="J112" s="50"/>
    </row>
    <row r="113" spans="1:12" ht="12.95" customHeight="1" x14ac:dyDescent="0.2">
      <c r="A113" s="50"/>
      <c r="B113" s="17" t="s">
        <v>126</v>
      </c>
      <c r="C113" s="18"/>
      <c r="D113" s="18"/>
      <c r="E113" s="18"/>
      <c r="F113" s="19">
        <f>+SUM(F7:F112)</f>
        <v>73142.920000000027</v>
      </c>
      <c r="G113" s="62">
        <f>+SUM(G7:G112)</f>
        <v>0.98939999999999972</v>
      </c>
      <c r="H113" s="21"/>
      <c r="I113" s="22"/>
      <c r="J113" s="50"/>
    </row>
    <row r="114" spans="1:12" ht="12.95" customHeight="1" x14ac:dyDescent="0.2">
      <c r="A114" s="50"/>
      <c r="B114" s="17" t="s">
        <v>829</v>
      </c>
      <c r="C114" s="18"/>
      <c r="D114" s="18"/>
      <c r="E114" s="18"/>
      <c r="F114" s="21" t="s">
        <v>199</v>
      </c>
      <c r="G114" s="21" t="s">
        <v>199</v>
      </c>
      <c r="H114" s="21"/>
      <c r="I114" s="22"/>
      <c r="J114" s="50"/>
    </row>
    <row r="115" spans="1:12" ht="12.95" customHeight="1" x14ac:dyDescent="0.2">
      <c r="A115" s="50"/>
      <c r="B115" s="17" t="s">
        <v>126</v>
      </c>
      <c r="C115" s="18"/>
      <c r="D115" s="18"/>
      <c r="E115" s="18"/>
      <c r="F115" s="21" t="s">
        <v>199</v>
      </c>
      <c r="G115" s="21" t="s">
        <v>199</v>
      </c>
      <c r="H115" s="21"/>
      <c r="I115" s="22"/>
      <c r="J115" s="50"/>
    </row>
    <row r="116" spans="1:12" ht="12.95" customHeight="1" x14ac:dyDescent="0.2">
      <c r="A116" s="50"/>
      <c r="B116" s="17" t="s">
        <v>200</v>
      </c>
      <c r="C116" s="23"/>
      <c r="D116" s="18"/>
      <c r="E116" s="23"/>
      <c r="F116" s="19">
        <v>73142.92</v>
      </c>
      <c r="G116" s="20">
        <v>0.98939999999999995</v>
      </c>
      <c r="H116" s="21"/>
      <c r="I116" s="22"/>
      <c r="J116" s="50"/>
    </row>
    <row r="117" spans="1:12" ht="12.95" customHeight="1" x14ac:dyDescent="0.2">
      <c r="A117" s="50"/>
      <c r="B117" s="8" t="s">
        <v>372</v>
      </c>
      <c r="C117" s="9"/>
      <c r="D117" s="9"/>
      <c r="E117" s="9"/>
      <c r="F117" s="9"/>
      <c r="G117" s="9"/>
      <c r="H117" s="15"/>
      <c r="I117" s="16"/>
      <c r="J117" s="50"/>
    </row>
    <row r="118" spans="1:12" ht="12.95" customHeight="1" x14ac:dyDescent="0.2">
      <c r="A118" s="50"/>
      <c r="B118" s="8" t="s">
        <v>373</v>
      </c>
      <c r="C118" s="9"/>
      <c r="D118" s="9"/>
      <c r="E118" s="9"/>
      <c r="F118" s="54"/>
      <c r="G118" s="15"/>
      <c r="H118" s="15"/>
      <c r="I118" s="16"/>
      <c r="J118" s="50"/>
    </row>
    <row r="119" spans="1:12" ht="12.95" customHeight="1" x14ac:dyDescent="0.2">
      <c r="A119" s="10" t="s">
        <v>374</v>
      </c>
      <c r="B119" s="11" t="s">
        <v>375</v>
      </c>
      <c r="C119" s="9" t="s">
        <v>376</v>
      </c>
      <c r="D119" s="9" t="s">
        <v>218</v>
      </c>
      <c r="E119" s="12">
        <v>3437.94</v>
      </c>
      <c r="F119" s="13">
        <v>52.97</v>
      </c>
      <c r="G119" s="14">
        <v>6.9999999999999999E-4</v>
      </c>
      <c r="H119" s="15"/>
      <c r="I119" s="16"/>
      <c r="J119" s="50"/>
    </row>
    <row r="120" spans="1:12" ht="12.95" customHeight="1" x14ac:dyDescent="0.2">
      <c r="A120" s="50"/>
      <c r="B120" s="17" t="s">
        <v>126</v>
      </c>
      <c r="C120" s="18"/>
      <c r="D120" s="18"/>
      <c r="E120" s="18"/>
      <c r="F120" s="19">
        <v>52.97</v>
      </c>
      <c r="G120" s="20">
        <v>6.9999999999999999E-4</v>
      </c>
      <c r="H120" s="21"/>
      <c r="I120" s="22"/>
      <c r="J120" s="50"/>
    </row>
    <row r="121" spans="1:12" ht="12.95" customHeight="1" x14ac:dyDescent="0.2">
      <c r="A121" s="50"/>
      <c r="B121" s="17" t="s">
        <v>200</v>
      </c>
      <c r="C121" s="23"/>
      <c r="D121" s="18"/>
      <c r="E121" s="23"/>
      <c r="F121" s="19">
        <v>39.020000000000003</v>
      </c>
      <c r="G121" s="20">
        <v>5.9999999999999995E-4</v>
      </c>
      <c r="H121" s="21"/>
      <c r="I121" s="22"/>
      <c r="J121" s="50"/>
    </row>
    <row r="122" spans="1:12" ht="12.95" customHeight="1" x14ac:dyDescent="0.2">
      <c r="A122" s="50"/>
      <c r="B122" s="8" t="s">
        <v>377</v>
      </c>
      <c r="C122" s="9"/>
      <c r="D122" s="9"/>
      <c r="E122" s="9"/>
      <c r="F122" s="9"/>
      <c r="G122" s="9"/>
      <c r="H122" s="15"/>
      <c r="I122" s="16"/>
      <c r="J122" s="50"/>
    </row>
    <row r="123" spans="1:12" ht="12.95" customHeight="1" x14ac:dyDescent="0.2">
      <c r="A123" s="10" t="s">
        <v>378</v>
      </c>
      <c r="B123" s="11" t="s">
        <v>378</v>
      </c>
      <c r="C123" s="9"/>
      <c r="D123" s="9" t="s">
        <v>218</v>
      </c>
      <c r="E123" s="12"/>
      <c r="F123" s="13">
        <v>615</v>
      </c>
      <c r="G123" s="14">
        <v>8.3000000000000001E-3</v>
      </c>
      <c r="H123" s="24">
        <v>5.4657823244771635E-2</v>
      </c>
      <c r="I123" s="16"/>
      <c r="J123" s="50"/>
      <c r="L123" s="348"/>
    </row>
    <row r="124" spans="1:12" ht="12.95" customHeight="1" x14ac:dyDescent="0.2">
      <c r="A124" s="50"/>
      <c r="B124" s="17" t="s">
        <v>126</v>
      </c>
      <c r="C124" s="18"/>
      <c r="D124" s="18"/>
      <c r="E124" s="18"/>
      <c r="F124" s="19">
        <v>615</v>
      </c>
      <c r="G124" s="20">
        <v>8.3000000000000001E-3</v>
      </c>
      <c r="H124" s="21"/>
      <c r="I124" s="22"/>
      <c r="J124" s="50"/>
    </row>
    <row r="125" spans="1:12" ht="12.95" customHeight="1" x14ac:dyDescent="0.2">
      <c r="A125" s="50"/>
      <c r="B125" s="17" t="s">
        <v>200</v>
      </c>
      <c r="C125" s="23"/>
      <c r="D125" s="18"/>
      <c r="E125" s="23"/>
      <c r="F125" s="19">
        <v>615</v>
      </c>
      <c r="G125" s="20">
        <v>8.3000000000000001E-3</v>
      </c>
      <c r="H125" s="21"/>
      <c r="I125" s="22"/>
      <c r="J125" s="50"/>
    </row>
    <row r="126" spans="1:12" ht="12.95" customHeight="1" x14ac:dyDescent="0.2">
      <c r="A126" s="50"/>
      <c r="B126" s="17" t="s">
        <v>379</v>
      </c>
      <c r="C126" s="9"/>
      <c r="D126" s="18"/>
      <c r="E126" s="9"/>
      <c r="F126" s="25">
        <f>-320.12+E135-13.95</f>
        <v>92.519999999999968</v>
      </c>
      <c r="G126" s="20">
        <f>-0.41%+F135-0.01%</f>
        <v>1.6000000000000001E-3</v>
      </c>
      <c r="H126" s="21"/>
      <c r="I126" s="22"/>
      <c r="J126" s="50"/>
    </row>
    <row r="127" spans="1:12" ht="12.95" customHeight="1" x14ac:dyDescent="0.2">
      <c r="A127" s="50"/>
      <c r="B127" s="26" t="s">
        <v>380</v>
      </c>
      <c r="C127" s="27"/>
      <c r="D127" s="27"/>
      <c r="E127" s="27"/>
      <c r="F127" s="28">
        <v>73903.41</v>
      </c>
      <c r="G127" s="29">
        <v>1</v>
      </c>
      <c r="H127" s="30"/>
      <c r="I127" s="31"/>
      <c r="J127" s="50"/>
    </row>
    <row r="128" spans="1:12" ht="12.95" customHeight="1" x14ac:dyDescent="0.2">
      <c r="A128" s="50"/>
      <c r="B128" s="32"/>
      <c r="C128" s="33"/>
      <c r="D128" s="33"/>
      <c r="E128" s="33"/>
      <c r="F128" s="34"/>
      <c r="G128" s="35"/>
      <c r="H128" s="36"/>
      <c r="I128" s="36"/>
      <c r="J128" s="50"/>
    </row>
    <row r="129" spans="1:10" ht="12.95" customHeight="1" x14ac:dyDescent="0.2">
      <c r="A129" s="50"/>
      <c r="B129" s="32" t="s">
        <v>214</v>
      </c>
      <c r="C129" s="33"/>
      <c r="D129" s="33"/>
      <c r="E129" s="33"/>
      <c r="F129" s="63"/>
      <c r="G129" s="33"/>
      <c r="H129" s="55"/>
      <c r="I129" s="55"/>
      <c r="J129" s="50"/>
    </row>
    <row r="130" spans="1:10" ht="12.95" customHeight="1" x14ac:dyDescent="0.2">
      <c r="A130" s="50"/>
      <c r="B130" s="37" t="s">
        <v>2</v>
      </c>
      <c r="C130" s="37" t="s">
        <v>1416</v>
      </c>
      <c r="D130" s="37" t="s">
        <v>5</v>
      </c>
      <c r="E130" s="37" t="s">
        <v>1417</v>
      </c>
      <c r="F130" s="37" t="s">
        <v>1418</v>
      </c>
      <c r="G130" s="56" t="s">
        <v>1419</v>
      </c>
      <c r="H130" s="55"/>
      <c r="I130" s="54"/>
    </row>
    <row r="131" spans="1:10" ht="12.95" customHeight="1" x14ac:dyDescent="0.2">
      <c r="A131" s="50"/>
      <c r="B131" s="37" t="s">
        <v>215</v>
      </c>
      <c r="C131" s="37"/>
      <c r="D131" s="37"/>
      <c r="E131" s="57"/>
      <c r="F131" s="56"/>
      <c r="G131" s="56"/>
      <c r="H131" s="50"/>
    </row>
    <row r="132" spans="1:10" ht="12.95" customHeight="1" x14ac:dyDescent="0.2">
      <c r="A132" s="10" t="s">
        <v>1225</v>
      </c>
      <c r="B132" s="38" t="s">
        <v>1226</v>
      </c>
      <c r="C132" s="39" t="s">
        <v>1421</v>
      </c>
      <c r="D132" s="40">
        <v>1495</v>
      </c>
      <c r="E132" s="41">
        <v>355.04</v>
      </c>
      <c r="F132" s="42">
        <v>4.7999999999999996E-3</v>
      </c>
      <c r="G132" s="43"/>
      <c r="H132" s="50"/>
    </row>
    <row r="133" spans="1:10" ht="12.95" customHeight="1" x14ac:dyDescent="0.2">
      <c r="A133" s="10" t="s">
        <v>1227</v>
      </c>
      <c r="B133" s="11" t="s">
        <v>1228</v>
      </c>
      <c r="C133" s="9" t="s">
        <v>1421</v>
      </c>
      <c r="D133" s="12">
        <v>100</v>
      </c>
      <c r="E133" s="13">
        <v>71.55</v>
      </c>
      <c r="F133" s="14">
        <v>1E-3</v>
      </c>
      <c r="G133" s="16"/>
      <c r="H133" s="50"/>
    </row>
    <row r="134" spans="1:10" ht="12.95" customHeight="1" x14ac:dyDescent="0.2">
      <c r="A134" s="50"/>
      <c r="B134" s="17" t="s">
        <v>126</v>
      </c>
      <c r="C134" s="18"/>
      <c r="D134" s="18"/>
      <c r="E134" s="19">
        <v>426.59</v>
      </c>
      <c r="F134" s="20">
        <v>5.7999999999999996E-3</v>
      </c>
      <c r="G134" s="22"/>
      <c r="H134" s="50"/>
    </row>
    <row r="135" spans="1:10" ht="12.95" customHeight="1" x14ac:dyDescent="0.2">
      <c r="A135" s="50"/>
      <c r="B135" s="26" t="s">
        <v>200</v>
      </c>
      <c r="C135" s="27"/>
      <c r="D135" s="27"/>
      <c r="E135" s="44">
        <v>426.59</v>
      </c>
      <c r="F135" s="45">
        <v>5.7999999999999996E-3</v>
      </c>
      <c r="G135" s="31"/>
      <c r="H135" s="50"/>
    </row>
    <row r="136" spans="1:10" x14ac:dyDescent="0.2">
      <c r="B136" s="65"/>
    </row>
    <row r="137" spans="1:10" x14ac:dyDescent="0.2">
      <c r="B137" s="64" t="s">
        <v>1447</v>
      </c>
    </row>
    <row r="138" spans="1:10" x14ac:dyDescent="0.2">
      <c r="B138" s="64" t="s">
        <v>1448</v>
      </c>
    </row>
    <row r="139" spans="1:10" x14ac:dyDescent="0.2">
      <c r="B139" s="64" t="s">
        <v>1449</v>
      </c>
    </row>
    <row r="140" spans="1:10" x14ac:dyDescent="0.2">
      <c r="B140" s="64" t="s">
        <v>1450</v>
      </c>
    </row>
    <row r="141" spans="1:10" x14ac:dyDescent="0.2">
      <c r="B141" s="51" t="s">
        <v>1451</v>
      </c>
    </row>
    <row r="143" spans="1:10" x14ac:dyDescent="0.2">
      <c r="B143" s="174" t="s">
        <v>1454</v>
      </c>
      <c r="C143" s="175"/>
      <c r="D143" s="176"/>
      <c r="E143" s="177"/>
      <c r="F143" s="203"/>
      <c r="G143" s="107"/>
      <c r="H143" s="108"/>
    </row>
    <row r="144" spans="1:10" x14ac:dyDescent="0.2">
      <c r="B144" s="179" t="s">
        <v>1455</v>
      </c>
      <c r="C144" s="98"/>
      <c r="D144" s="82"/>
      <c r="E144" s="82"/>
      <c r="F144" s="98"/>
      <c r="G144" s="109"/>
      <c r="H144" s="204"/>
    </row>
    <row r="145" spans="2:8" ht="36" x14ac:dyDescent="0.2">
      <c r="B145" s="69" t="s">
        <v>1456</v>
      </c>
      <c r="C145" s="69" t="s">
        <v>1457</v>
      </c>
      <c r="D145" s="68" t="s">
        <v>1458</v>
      </c>
      <c r="E145" s="68" t="s">
        <v>1458</v>
      </c>
      <c r="F145" s="68" t="s">
        <v>1459</v>
      </c>
      <c r="G145" s="109"/>
      <c r="H145" s="204"/>
    </row>
    <row r="146" spans="2:8" x14ac:dyDescent="0.2">
      <c r="B146" s="69"/>
      <c r="C146" s="69"/>
      <c r="D146" s="68" t="s">
        <v>1460</v>
      </c>
      <c r="E146" s="68" t="s">
        <v>1461</v>
      </c>
      <c r="F146" s="68" t="s">
        <v>1460</v>
      </c>
      <c r="G146" s="109"/>
      <c r="H146" s="204"/>
    </row>
    <row r="147" spans="2:8" x14ac:dyDescent="0.2">
      <c r="B147" s="69" t="s">
        <v>199</v>
      </c>
      <c r="C147" s="69" t="s">
        <v>199</v>
      </c>
      <c r="D147" s="69" t="s">
        <v>199</v>
      </c>
      <c r="E147" s="69" t="s">
        <v>199</v>
      </c>
      <c r="F147" s="69" t="s">
        <v>199</v>
      </c>
      <c r="G147" s="109"/>
      <c r="H147" s="204"/>
    </row>
    <row r="148" spans="2:8" x14ac:dyDescent="0.2">
      <c r="B148" s="181"/>
      <c r="C148" s="167"/>
      <c r="D148" s="167"/>
      <c r="E148" s="167"/>
      <c r="F148" s="167"/>
      <c r="G148" s="109"/>
      <c r="H148" s="204"/>
    </row>
    <row r="149" spans="2:8" x14ac:dyDescent="0.2">
      <c r="B149" s="184" t="s">
        <v>1508</v>
      </c>
      <c r="C149" s="98"/>
      <c r="D149" s="168"/>
      <c r="E149" s="98"/>
      <c r="F149" s="98"/>
      <c r="G149" s="109"/>
      <c r="H149" s="204"/>
    </row>
    <row r="150" spans="2:8" x14ac:dyDescent="0.2">
      <c r="B150" s="70" t="s">
        <v>1509</v>
      </c>
      <c r="C150" s="71">
        <v>46142</v>
      </c>
      <c r="D150" s="71">
        <v>46171</v>
      </c>
      <c r="E150" s="169"/>
      <c r="F150" s="98"/>
      <c r="G150" s="109"/>
      <c r="H150" s="204"/>
    </row>
    <row r="151" spans="2:8" x14ac:dyDescent="0.2">
      <c r="B151" s="220" t="s">
        <v>1510</v>
      </c>
      <c r="C151" s="70"/>
      <c r="D151" s="70"/>
      <c r="E151" s="98"/>
      <c r="F151" s="98"/>
      <c r="G151" s="109"/>
      <c r="H151" s="204"/>
    </row>
    <row r="152" spans="2:8" x14ac:dyDescent="0.2">
      <c r="B152" s="70" t="s">
        <v>1595</v>
      </c>
      <c r="C152" s="66">
        <v>9.4770000000000003</v>
      </c>
      <c r="D152" s="66">
        <v>9.3790999999999993</v>
      </c>
      <c r="E152" s="98"/>
      <c r="F152" s="206"/>
      <c r="G152" s="109"/>
      <c r="H152" s="204"/>
    </row>
    <row r="153" spans="2:8" x14ac:dyDescent="0.2">
      <c r="B153" s="70" t="s">
        <v>1596</v>
      </c>
      <c r="C153" s="66">
        <v>9.4842999999999993</v>
      </c>
      <c r="D153" s="66">
        <v>9.3863000000000003</v>
      </c>
      <c r="E153" s="98"/>
      <c r="F153" s="207"/>
      <c r="G153" s="109"/>
      <c r="H153" s="204"/>
    </row>
    <row r="154" spans="2:8" x14ac:dyDescent="0.2">
      <c r="B154" s="220" t="s">
        <v>1515</v>
      </c>
      <c r="C154" s="66"/>
      <c r="D154" s="66"/>
      <c r="E154" s="98"/>
      <c r="F154" s="206"/>
      <c r="G154" s="109"/>
      <c r="H154" s="204"/>
    </row>
    <row r="155" spans="2:8" x14ac:dyDescent="0.2">
      <c r="B155" s="70" t="s">
        <v>1597</v>
      </c>
      <c r="C155" s="66">
        <v>9.4684000000000008</v>
      </c>
      <c r="D155" s="66">
        <v>9.3678000000000008</v>
      </c>
      <c r="E155" s="98"/>
      <c r="F155" s="207"/>
      <c r="G155" s="109"/>
      <c r="H155" s="204"/>
    </row>
    <row r="156" spans="2:8" x14ac:dyDescent="0.2">
      <c r="B156" s="70" t="s">
        <v>1598</v>
      </c>
      <c r="C156" s="66">
        <v>9.4684000000000008</v>
      </c>
      <c r="D156" s="66">
        <v>9.3676999999999992</v>
      </c>
      <c r="E156" s="98"/>
      <c r="F156" s="206"/>
      <c r="G156" s="109"/>
      <c r="H156" s="204"/>
    </row>
    <row r="157" spans="2:8" x14ac:dyDescent="0.2">
      <c r="B157" s="179"/>
      <c r="C157" s="98"/>
      <c r="D157" s="98"/>
      <c r="E157" s="98"/>
      <c r="F157" s="98"/>
      <c r="G157" s="109"/>
      <c r="H157" s="204"/>
    </row>
    <row r="158" spans="2:8" x14ac:dyDescent="0.2">
      <c r="B158" s="184" t="s">
        <v>1743</v>
      </c>
      <c r="C158" s="84"/>
      <c r="D158" s="84"/>
      <c r="E158" s="84"/>
      <c r="F158" s="98"/>
      <c r="G158" s="109"/>
      <c r="H158" s="204"/>
    </row>
    <row r="159" spans="2:8" x14ac:dyDescent="0.2">
      <c r="B159" s="199"/>
      <c r="C159" s="198"/>
      <c r="D159" s="113"/>
      <c r="E159" s="113"/>
      <c r="F159" s="113"/>
      <c r="G159" s="109"/>
      <c r="H159" s="204"/>
    </row>
    <row r="160" spans="2:8" x14ac:dyDescent="0.2">
      <c r="B160" s="184" t="s">
        <v>1540</v>
      </c>
      <c r="C160" s="84"/>
      <c r="D160" s="84"/>
      <c r="E160" s="84"/>
      <c r="F160" s="98"/>
      <c r="G160" s="109"/>
      <c r="H160" s="204"/>
    </row>
    <row r="161" spans="2:8" x14ac:dyDescent="0.2">
      <c r="B161" s="184"/>
      <c r="C161" s="84"/>
      <c r="D161" s="84"/>
      <c r="E161" s="84"/>
      <c r="F161" s="98"/>
      <c r="G161" s="109"/>
      <c r="H161" s="204"/>
    </row>
    <row r="162" spans="2:8" x14ac:dyDescent="0.2">
      <c r="B162" s="271" t="s">
        <v>1744</v>
      </c>
      <c r="C162" s="84"/>
      <c r="D162" s="208"/>
      <c r="E162" s="84"/>
      <c r="F162" s="98"/>
      <c r="G162" s="109"/>
      <c r="H162" s="204"/>
    </row>
    <row r="163" spans="2:8" x14ac:dyDescent="0.2">
      <c r="B163" s="125" t="s">
        <v>1470</v>
      </c>
      <c r="C163" s="84"/>
      <c r="D163" s="84"/>
      <c r="E163" s="84"/>
      <c r="F163" s="98"/>
      <c r="G163" s="109"/>
      <c r="H163" s="204"/>
    </row>
    <row r="164" spans="2:8" x14ac:dyDescent="0.2">
      <c r="B164" s="125"/>
      <c r="C164" s="84"/>
      <c r="D164" s="84"/>
      <c r="E164" s="84"/>
      <c r="F164" s="98"/>
      <c r="G164" s="109"/>
      <c r="H164" s="204"/>
    </row>
    <row r="165" spans="2:8" x14ac:dyDescent="0.2">
      <c r="B165" s="184" t="s">
        <v>1542</v>
      </c>
      <c r="C165" s="84"/>
      <c r="D165" s="84"/>
      <c r="E165" s="84"/>
      <c r="F165" s="98"/>
      <c r="G165" s="109"/>
      <c r="H165" s="204"/>
    </row>
    <row r="166" spans="2:8" x14ac:dyDescent="0.2">
      <c r="B166" s="184"/>
      <c r="C166" s="84"/>
      <c r="D166" s="84"/>
      <c r="E166" s="84"/>
      <c r="F166" s="98"/>
      <c r="G166" s="109"/>
      <c r="H166" s="204"/>
    </row>
    <row r="167" spans="2:8" x14ac:dyDescent="0.2">
      <c r="B167" s="184" t="s">
        <v>1543</v>
      </c>
      <c r="C167" s="84"/>
      <c r="D167" s="84"/>
      <c r="E167" s="84"/>
      <c r="F167" s="98"/>
      <c r="G167" s="109"/>
      <c r="H167" s="204"/>
    </row>
    <row r="168" spans="2:8" x14ac:dyDescent="0.2">
      <c r="B168" s="189"/>
      <c r="C168" s="84"/>
      <c r="D168" s="84"/>
      <c r="E168" s="84"/>
      <c r="F168" s="98"/>
      <c r="G168" s="109"/>
      <c r="H168" s="204"/>
    </row>
    <row r="169" spans="2:8" x14ac:dyDescent="0.2">
      <c r="B169" s="271" t="s">
        <v>1751</v>
      </c>
      <c r="C169" s="84"/>
      <c r="D169" s="84"/>
      <c r="E169" s="84"/>
      <c r="F169" s="98"/>
      <c r="G169" s="109"/>
      <c r="H169" s="204"/>
    </row>
    <row r="170" spans="2:8" x14ac:dyDescent="0.2">
      <c r="B170" s="184"/>
      <c r="C170" s="84"/>
      <c r="D170" s="84"/>
      <c r="E170" s="84"/>
      <c r="F170" s="98"/>
      <c r="G170" s="109"/>
      <c r="H170" s="204"/>
    </row>
    <row r="171" spans="2:8" x14ac:dyDescent="0.2">
      <c r="B171" s="184" t="s">
        <v>1759</v>
      </c>
      <c r="C171" s="84"/>
      <c r="D171" s="84"/>
      <c r="E171" s="84"/>
      <c r="F171" s="98"/>
      <c r="G171" s="109"/>
      <c r="H171" s="204"/>
    </row>
    <row r="172" spans="2:8" x14ac:dyDescent="0.2">
      <c r="B172" s="184"/>
      <c r="C172" s="84"/>
      <c r="D172" s="84"/>
      <c r="E172" s="84"/>
      <c r="F172" s="98"/>
      <c r="G172" s="109"/>
      <c r="H172" s="204"/>
    </row>
    <row r="173" spans="2:8" x14ac:dyDescent="0.2">
      <c r="B173" s="184" t="s">
        <v>1545</v>
      </c>
      <c r="C173" s="84"/>
      <c r="D173" s="84"/>
      <c r="E173" s="84"/>
      <c r="F173" s="98"/>
      <c r="G173" s="109"/>
      <c r="H173" s="204"/>
    </row>
    <row r="174" spans="2:8" x14ac:dyDescent="0.2">
      <c r="B174" s="72" t="s">
        <v>1546</v>
      </c>
      <c r="C174" s="92">
        <v>0</v>
      </c>
      <c r="D174" s="172"/>
      <c r="E174" s="109"/>
      <c r="H174" s="204"/>
    </row>
    <row r="175" spans="2:8" x14ac:dyDescent="0.2">
      <c r="B175" s="72" t="s">
        <v>1547</v>
      </c>
      <c r="C175" s="92">
        <v>0</v>
      </c>
      <c r="D175" s="83"/>
      <c r="E175" s="109"/>
      <c r="H175" s="204"/>
    </row>
    <row r="176" spans="2:8" x14ac:dyDescent="0.2">
      <c r="B176" s="72" t="s">
        <v>1548</v>
      </c>
      <c r="C176" s="92">
        <v>0</v>
      </c>
      <c r="D176" s="83"/>
      <c r="E176" s="109"/>
      <c r="H176" s="204"/>
    </row>
    <row r="177" spans="2:8" x14ac:dyDescent="0.2">
      <c r="B177" s="72" t="s">
        <v>1569</v>
      </c>
      <c r="C177" s="92">
        <v>98.94</v>
      </c>
      <c r="D177" s="87"/>
      <c r="E177" s="109"/>
      <c r="H177" s="204"/>
    </row>
    <row r="178" spans="2:8" x14ac:dyDescent="0.2">
      <c r="B178" s="72" t="s">
        <v>1549</v>
      </c>
      <c r="C178" s="225">
        <v>0</v>
      </c>
      <c r="D178" s="87"/>
      <c r="E178" s="109"/>
      <c r="H178" s="204"/>
    </row>
    <row r="179" spans="2:8" x14ac:dyDescent="0.2">
      <c r="B179" s="72" t="s">
        <v>1550</v>
      </c>
      <c r="C179" s="225">
        <f>100-SUM(C174:C178)</f>
        <v>1.0600000000000023</v>
      </c>
      <c r="D179" s="87"/>
      <c r="E179" s="109"/>
      <c r="H179" s="204"/>
    </row>
    <row r="180" spans="2:8" x14ac:dyDescent="0.2">
      <c r="B180" s="184"/>
      <c r="C180" s="84"/>
      <c r="D180" s="98"/>
      <c r="E180" s="109"/>
      <c r="H180" s="204"/>
    </row>
    <row r="181" spans="2:8" x14ac:dyDescent="0.2">
      <c r="B181" s="184" t="s">
        <v>1551</v>
      </c>
      <c r="C181" s="84"/>
      <c r="D181" s="98"/>
      <c r="E181" s="109"/>
      <c r="H181" s="204"/>
    </row>
    <row r="182" spans="2:8" x14ac:dyDescent="0.2">
      <c r="B182" s="72" t="s">
        <v>1552</v>
      </c>
      <c r="C182" s="342">
        <f>C175+C174</f>
        <v>0</v>
      </c>
      <c r="D182" s="87"/>
      <c r="E182" s="109"/>
      <c r="H182" s="204"/>
    </row>
    <row r="183" spans="2:8" x14ac:dyDescent="0.2">
      <c r="B183" s="72" t="s">
        <v>1553</v>
      </c>
      <c r="C183" s="337">
        <f>C177</f>
        <v>98.94</v>
      </c>
      <c r="D183" s="87"/>
      <c r="E183" s="109"/>
      <c r="H183" s="204"/>
    </row>
    <row r="184" spans="2:8" x14ac:dyDescent="0.2">
      <c r="B184" s="72" t="s">
        <v>1570</v>
      </c>
      <c r="C184" s="337">
        <f>C176</f>
        <v>0</v>
      </c>
      <c r="D184" s="87"/>
      <c r="E184" s="109"/>
      <c r="H184" s="204"/>
    </row>
    <row r="185" spans="2:8" x14ac:dyDescent="0.2">
      <c r="B185" s="72" t="s">
        <v>1554</v>
      </c>
      <c r="C185" s="337">
        <v>0</v>
      </c>
      <c r="D185" s="87"/>
      <c r="E185" s="109"/>
      <c r="H185" s="204"/>
    </row>
    <row r="186" spans="2:8" x14ac:dyDescent="0.2">
      <c r="B186" s="72" t="s">
        <v>1555</v>
      </c>
      <c r="C186" s="343">
        <f>+C179</f>
        <v>1.0600000000000023</v>
      </c>
      <c r="D186" s="87"/>
      <c r="E186" s="109"/>
      <c r="H186" s="204"/>
    </row>
    <row r="187" spans="2:8" x14ac:dyDescent="0.2">
      <c r="B187" s="184"/>
      <c r="C187" s="173"/>
      <c r="D187" s="173"/>
      <c r="E187" s="173"/>
      <c r="F187" s="100"/>
      <c r="G187" s="109"/>
      <c r="H187" s="204"/>
    </row>
    <row r="188" spans="2:8" x14ac:dyDescent="0.2">
      <c r="B188" s="184" t="s">
        <v>1556</v>
      </c>
      <c r="C188" s="173"/>
      <c r="D188" s="173"/>
      <c r="E188" s="173"/>
      <c r="F188" s="90"/>
      <c r="G188" s="109"/>
      <c r="H188" s="204"/>
    </row>
    <row r="189" spans="2:8" x14ac:dyDescent="0.2">
      <c r="B189" s="209"/>
      <c r="C189" s="109"/>
      <c r="D189" s="109"/>
      <c r="E189" s="109"/>
      <c r="F189" s="109"/>
      <c r="G189" s="109"/>
      <c r="H189" s="204"/>
    </row>
    <row r="190" spans="2:8" x14ac:dyDescent="0.2">
      <c r="B190" s="184" t="s">
        <v>1571</v>
      </c>
      <c r="C190" s="173"/>
      <c r="D190" s="173"/>
      <c r="E190" s="173"/>
      <c r="F190" s="90"/>
      <c r="G190" s="83"/>
      <c r="H190" s="102"/>
    </row>
    <row r="191" spans="2:8" x14ac:dyDescent="0.2">
      <c r="B191" s="184"/>
      <c r="C191" s="173"/>
      <c r="D191" s="173"/>
      <c r="E191" s="173"/>
      <c r="F191" s="90"/>
      <c r="G191" s="83"/>
      <c r="H191" s="102"/>
    </row>
    <row r="192" spans="2:8" x14ac:dyDescent="0.2">
      <c r="B192" s="125" t="s">
        <v>1599</v>
      </c>
      <c r="C192" s="99"/>
      <c r="D192" s="99"/>
      <c r="E192" s="99"/>
      <c r="F192" s="136"/>
      <c r="G192" s="83"/>
      <c r="H192" s="102"/>
    </row>
    <row r="193" spans="2:8" x14ac:dyDescent="0.2">
      <c r="B193" s="125"/>
      <c r="C193" s="98"/>
      <c r="D193" s="98"/>
      <c r="E193" s="93"/>
      <c r="F193" s="93"/>
      <c r="G193" s="94"/>
      <c r="H193" s="102"/>
    </row>
    <row r="194" spans="2:8" x14ac:dyDescent="0.2">
      <c r="B194" s="112" t="s">
        <v>1610</v>
      </c>
      <c r="C194" s="142"/>
      <c r="D194" s="211"/>
      <c r="E194" s="113"/>
      <c r="F194" s="113"/>
      <c r="G194" s="113"/>
      <c r="H194" s="212"/>
    </row>
    <row r="195" spans="2:8" x14ac:dyDescent="0.2">
      <c r="B195" s="112"/>
      <c r="C195" s="113"/>
      <c r="D195" s="113"/>
      <c r="E195" s="115"/>
      <c r="F195" s="94"/>
      <c r="G195" s="144"/>
      <c r="H195" s="212"/>
    </row>
    <row r="196" spans="2:8" x14ac:dyDescent="0.2">
      <c r="B196" s="145" t="s">
        <v>1496</v>
      </c>
      <c r="C196" s="95"/>
      <c r="D196" s="95"/>
      <c r="E196" s="93"/>
      <c r="F196" s="94"/>
      <c r="G196" s="94"/>
      <c r="H196" s="212"/>
    </row>
    <row r="197" spans="2:8" x14ac:dyDescent="0.2">
      <c r="B197" s="125"/>
      <c r="C197" s="98"/>
      <c r="D197" s="98"/>
      <c r="E197" s="93"/>
      <c r="F197" s="93"/>
      <c r="G197" s="94"/>
      <c r="H197" s="102"/>
    </row>
    <row r="198" spans="2:8" x14ac:dyDescent="0.2">
      <c r="B198" s="179" t="s">
        <v>1600</v>
      </c>
      <c r="C198" s="165"/>
      <c r="D198" s="165"/>
      <c r="E198" s="98"/>
      <c r="F198" s="98"/>
      <c r="G198" s="98"/>
      <c r="H198" s="102"/>
    </row>
    <row r="199" spans="2:8" x14ac:dyDescent="0.2">
      <c r="B199" s="205"/>
      <c r="C199" s="165"/>
      <c r="D199" s="165"/>
      <c r="E199" s="98"/>
      <c r="F199" s="98"/>
      <c r="G199" s="98"/>
      <c r="H199" s="102"/>
    </row>
    <row r="200" spans="2:8" ht="36" x14ac:dyDescent="0.2">
      <c r="B200" s="96" t="s">
        <v>1477</v>
      </c>
      <c r="C200" s="96" t="s">
        <v>1478</v>
      </c>
      <c r="D200" s="96" t="s">
        <v>1479</v>
      </c>
      <c r="E200" s="96" t="s">
        <v>1498</v>
      </c>
      <c r="F200" s="96" t="s">
        <v>1481</v>
      </c>
      <c r="G200" s="96" t="s">
        <v>1482</v>
      </c>
      <c r="H200" s="102"/>
    </row>
    <row r="201" spans="2:8" x14ac:dyDescent="0.2">
      <c r="B201" s="79" t="s">
        <v>1601</v>
      </c>
      <c r="C201" s="79" t="s">
        <v>1483</v>
      </c>
      <c r="D201" s="79" t="s">
        <v>1421</v>
      </c>
      <c r="E201" s="79">
        <v>69729.55</v>
      </c>
      <c r="F201" s="79">
        <v>71545.8</v>
      </c>
      <c r="G201" s="373">
        <v>53.983328299999997</v>
      </c>
      <c r="H201" s="102"/>
    </row>
    <row r="202" spans="2:8" x14ac:dyDescent="0.2">
      <c r="B202" s="79" t="s">
        <v>1602</v>
      </c>
      <c r="C202" s="79" t="s">
        <v>1483</v>
      </c>
      <c r="D202" s="79" t="s">
        <v>1421</v>
      </c>
      <c r="E202" s="79">
        <v>23785.05652173913</v>
      </c>
      <c r="F202" s="79">
        <v>23748.799999999999</v>
      </c>
      <c r="G202" s="373"/>
      <c r="H202" s="102"/>
    </row>
    <row r="203" spans="2:8" x14ac:dyDescent="0.2">
      <c r="B203" s="146"/>
      <c r="C203" s="171"/>
      <c r="D203" s="171"/>
      <c r="E203" s="171"/>
      <c r="F203" s="171"/>
      <c r="G203" s="272"/>
      <c r="H203" s="102"/>
    </row>
    <row r="204" spans="2:8" x14ac:dyDescent="0.2">
      <c r="B204" s="125" t="s">
        <v>1603</v>
      </c>
      <c r="C204" s="137"/>
      <c r="D204" s="99"/>
      <c r="E204" s="138"/>
      <c r="F204" s="138"/>
      <c r="G204" s="273"/>
      <c r="H204" s="102"/>
    </row>
    <row r="205" spans="2:8" x14ac:dyDescent="0.2">
      <c r="B205" s="125"/>
      <c r="C205" s="137"/>
      <c r="D205" s="99"/>
      <c r="E205" s="83"/>
      <c r="F205" s="83"/>
      <c r="G205" s="147"/>
      <c r="H205" s="102"/>
    </row>
    <row r="206" spans="2:8" x14ac:dyDescent="0.2">
      <c r="B206" s="116" t="s">
        <v>1575</v>
      </c>
      <c r="C206" s="142"/>
      <c r="D206" s="211"/>
      <c r="E206" s="113"/>
      <c r="F206" s="113"/>
      <c r="G206" s="113"/>
      <c r="H206" s="212"/>
    </row>
    <row r="207" spans="2:8" x14ac:dyDescent="0.2">
      <c r="B207" s="75" t="s">
        <v>1487</v>
      </c>
      <c r="C207" s="75"/>
      <c r="D207" s="113"/>
      <c r="E207" s="113"/>
      <c r="H207" s="212"/>
    </row>
    <row r="208" spans="2:8" x14ac:dyDescent="0.2">
      <c r="B208" s="75" t="s">
        <v>1488</v>
      </c>
      <c r="C208" s="164">
        <v>52</v>
      </c>
      <c r="D208" s="94"/>
      <c r="E208" s="94"/>
      <c r="H208" s="212"/>
    </row>
    <row r="209" spans="2:8" x14ac:dyDescent="0.2">
      <c r="B209" s="75" t="s">
        <v>1489</v>
      </c>
      <c r="C209" s="164">
        <v>0</v>
      </c>
      <c r="D209" s="94"/>
      <c r="E209" s="94"/>
      <c r="H209" s="212"/>
    </row>
    <row r="210" spans="2:8" x14ac:dyDescent="0.2">
      <c r="B210" s="75" t="s">
        <v>1490</v>
      </c>
      <c r="C210" s="164">
        <v>52</v>
      </c>
      <c r="D210" s="94"/>
      <c r="E210" s="94"/>
      <c r="H210" s="212"/>
    </row>
    <row r="211" spans="2:8" x14ac:dyDescent="0.2">
      <c r="B211" s="75" t="s">
        <v>1491</v>
      </c>
      <c r="C211" s="164">
        <v>0</v>
      </c>
      <c r="D211" s="94"/>
      <c r="E211" s="94"/>
      <c r="H211" s="212"/>
    </row>
    <row r="212" spans="2:8" x14ac:dyDescent="0.2">
      <c r="B212" s="75" t="s">
        <v>1492</v>
      </c>
      <c r="C212" s="164">
        <v>57971940.93</v>
      </c>
      <c r="D212" s="94"/>
      <c r="E212" s="94"/>
      <c r="H212" s="212"/>
    </row>
    <row r="213" spans="2:8" x14ac:dyDescent="0.2">
      <c r="B213" s="75" t="s">
        <v>1493</v>
      </c>
      <c r="C213" s="164">
        <v>0</v>
      </c>
      <c r="D213" s="94"/>
      <c r="E213" s="94"/>
      <c r="H213" s="212"/>
    </row>
    <row r="214" spans="2:8" x14ac:dyDescent="0.2">
      <c r="B214" s="75" t="s">
        <v>1494</v>
      </c>
      <c r="C214" s="164">
        <v>57711307.5</v>
      </c>
      <c r="D214" s="94"/>
      <c r="E214" s="143"/>
      <c r="H214" s="212"/>
    </row>
    <row r="215" spans="2:8" x14ac:dyDescent="0.2">
      <c r="B215" s="75" t="s">
        <v>1495</v>
      </c>
      <c r="C215" s="164">
        <f>C214-C212</f>
        <v>-260633.4299999997</v>
      </c>
      <c r="D215" s="94"/>
      <c r="E215" s="144"/>
      <c r="H215" s="212"/>
    </row>
    <row r="216" spans="2:8" x14ac:dyDescent="0.2">
      <c r="B216" s="179" t="s">
        <v>1576</v>
      </c>
      <c r="C216" s="98"/>
      <c r="D216" s="98"/>
      <c r="E216" s="98"/>
      <c r="F216" s="213"/>
      <c r="G216" s="213"/>
      <c r="H216" s="102"/>
    </row>
    <row r="217" spans="2:8" x14ac:dyDescent="0.2">
      <c r="B217" s="179"/>
      <c r="C217" s="98"/>
      <c r="D217" s="98"/>
      <c r="E217" s="98"/>
      <c r="F217" s="213"/>
      <c r="G217" s="213"/>
      <c r="H217" s="102"/>
    </row>
    <row r="218" spans="2:8" x14ac:dyDescent="0.2">
      <c r="B218" s="205" t="s">
        <v>1500</v>
      </c>
      <c r="C218" s="165"/>
      <c r="D218" s="165"/>
      <c r="E218" s="98"/>
      <c r="F218" s="214"/>
      <c r="G218" s="213"/>
      <c r="H218" s="102"/>
    </row>
    <row r="219" spans="2:8" x14ac:dyDescent="0.2">
      <c r="B219" s="145"/>
      <c r="C219" s="95"/>
      <c r="D219" s="95"/>
      <c r="E219" s="98"/>
      <c r="F219" s="98"/>
      <c r="G219" s="98"/>
      <c r="H219" s="102"/>
    </row>
    <row r="220" spans="2:8" x14ac:dyDescent="0.2">
      <c r="B220" s="205" t="s">
        <v>1584</v>
      </c>
      <c r="C220" s="165"/>
      <c r="D220" s="165"/>
      <c r="E220" s="98"/>
      <c r="F220" s="214"/>
      <c r="G220" s="98"/>
      <c r="H220" s="102"/>
    </row>
    <row r="221" spans="2:8" x14ac:dyDescent="0.2">
      <c r="B221" s="125"/>
      <c r="C221" s="137"/>
      <c r="D221" s="99"/>
      <c r="E221" s="83"/>
      <c r="F221" s="83"/>
      <c r="G221" s="98"/>
      <c r="H221" s="102"/>
    </row>
    <row r="222" spans="2:8" x14ac:dyDescent="0.2">
      <c r="B222" s="205" t="s">
        <v>1586</v>
      </c>
      <c r="C222" s="165"/>
      <c r="D222" s="165"/>
      <c r="E222" s="98"/>
      <c r="F222" s="98"/>
      <c r="G222" s="98"/>
      <c r="H222" s="102"/>
    </row>
    <row r="223" spans="2:8" x14ac:dyDescent="0.2">
      <c r="B223" s="179"/>
      <c r="C223" s="98"/>
      <c r="D223" s="98"/>
      <c r="E223" s="98"/>
      <c r="F223" s="98"/>
      <c r="G223" s="98"/>
      <c r="H223" s="102"/>
    </row>
    <row r="224" spans="2:8" x14ac:dyDescent="0.2">
      <c r="B224" s="205" t="s">
        <v>1507</v>
      </c>
      <c r="C224" s="98"/>
      <c r="D224" s="98"/>
      <c r="E224" s="98"/>
      <c r="F224" s="98"/>
      <c r="G224" s="98"/>
      <c r="H224" s="102"/>
    </row>
    <row r="225" spans="2:8" x14ac:dyDescent="0.2">
      <c r="B225" s="200"/>
      <c r="C225" s="201"/>
      <c r="D225" s="201"/>
      <c r="E225" s="201"/>
      <c r="F225" s="201"/>
      <c r="G225" s="201"/>
      <c r="H225" s="202"/>
    </row>
    <row r="227" spans="2:8" x14ac:dyDescent="0.2">
      <c r="B227" s="286" t="s">
        <v>1643</v>
      </c>
      <c r="C227" s="276"/>
      <c r="D227" s="276"/>
    </row>
    <row r="228" spans="2:8" x14ac:dyDescent="0.2">
      <c r="B228" s="276" t="s">
        <v>1732</v>
      </c>
      <c r="C228" s="276"/>
      <c r="D228" s="276"/>
    </row>
    <row r="229" spans="2:8" x14ac:dyDescent="0.2">
      <c r="B229" s="276" t="s">
        <v>1733</v>
      </c>
      <c r="C229" s="276"/>
      <c r="D229" s="276"/>
    </row>
    <row r="230" spans="2:8" x14ac:dyDescent="0.2">
      <c r="B230" s="276" t="s">
        <v>1646</v>
      </c>
      <c r="C230" s="276"/>
      <c r="D230" s="276"/>
    </row>
    <row r="231" spans="2:8" x14ac:dyDescent="0.2">
      <c r="B231" s="276"/>
      <c r="C231" s="276"/>
      <c r="D231" s="276"/>
    </row>
    <row r="232" spans="2:8" x14ac:dyDescent="0.2">
      <c r="B232" s="277" t="s">
        <v>1647</v>
      </c>
      <c r="C232" s="358" t="s">
        <v>1648</v>
      </c>
      <c r="D232" s="358"/>
    </row>
    <row r="233" spans="2:8" x14ac:dyDescent="0.2">
      <c r="B233" s="278"/>
      <c r="C233" s="359" t="s">
        <v>1734</v>
      </c>
      <c r="D233" s="359"/>
    </row>
    <row r="234" spans="2:8" x14ac:dyDescent="0.2">
      <c r="B234" s="278"/>
      <c r="C234" s="276"/>
      <c r="D234" s="276"/>
    </row>
    <row r="235" spans="2:8" x14ac:dyDescent="0.2">
      <c r="B235" s="278"/>
      <c r="C235" s="276"/>
      <c r="D235" s="276"/>
    </row>
    <row r="236" spans="2:8" x14ac:dyDescent="0.2">
      <c r="B236" s="278"/>
      <c r="C236" s="276"/>
      <c r="D236" s="276"/>
    </row>
    <row r="237" spans="2:8" x14ac:dyDescent="0.2">
      <c r="B237" s="278"/>
      <c r="C237" s="276"/>
      <c r="D237" s="276"/>
    </row>
    <row r="238" spans="2:8" x14ac:dyDescent="0.2">
      <c r="B238" s="278"/>
      <c r="C238" s="276"/>
      <c r="D238" s="276"/>
    </row>
    <row r="239" spans="2:8" x14ac:dyDescent="0.2">
      <c r="B239" s="278"/>
      <c r="C239" s="276"/>
      <c r="D239" s="276"/>
    </row>
    <row r="240" spans="2:8" x14ac:dyDescent="0.2">
      <c r="B240" s="278"/>
      <c r="C240" s="276"/>
      <c r="D240" s="276"/>
    </row>
    <row r="241" spans="2:4" x14ac:dyDescent="0.2">
      <c r="B241" s="278"/>
      <c r="C241" s="276"/>
      <c r="D241" s="276"/>
    </row>
    <row r="242" spans="2:4" x14ac:dyDescent="0.2">
      <c r="B242" s="278"/>
      <c r="C242" s="276"/>
      <c r="D242" s="276"/>
    </row>
  </sheetData>
  <mergeCells count="3">
    <mergeCell ref="G201:G202"/>
    <mergeCell ref="C232:D232"/>
    <mergeCell ref="C233:D233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PPFCF</vt:lpstr>
      <vt:lpstr>PPLF</vt:lpstr>
      <vt:lpstr>PPTSF</vt:lpstr>
      <vt:lpstr>PPCHF</vt:lpstr>
      <vt:lpstr>PPAF</vt:lpstr>
      <vt:lpstr>PPDAAF</vt:lpstr>
      <vt:lpstr>PPLCF</vt:lpstr>
      <vt:lpstr>JR_PAGE_ANCHOR_0_10</vt:lpstr>
      <vt:lpstr>JR_PAGE_ANCHOR_0_2</vt:lpstr>
      <vt:lpstr>JR_PAGE_ANCHOR_0_3</vt:lpstr>
      <vt:lpstr>JR_PAGE_ANCHOR_0_4</vt:lpstr>
      <vt:lpstr>JR_PAGE_ANCHOR_0_6</vt:lpstr>
      <vt:lpstr>JR_PAGE_ANCHOR_0_7</vt:lpstr>
      <vt:lpstr>JR_PAGE_ANCHOR_0_8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2026-06-09T09:53:21Z</dcterms:modified>
</cp:coreProperties>
</file>