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202300"/>
  <xr:revisionPtr revIDLastSave="0" documentId="13_ncr:1_{611302FF-2018-47A5-BE63-EE4CE12EF4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PFCF" sheetId="2" r:id="rId1"/>
    <sheet name="PPLF" sheetId="3" r:id="rId2"/>
    <sheet name="PPTSF" sheetId="4" r:id="rId3"/>
    <sheet name="PPCHF" sheetId="6" r:id="rId4"/>
    <sheet name="PPAF" sheetId="7" r:id="rId5"/>
    <sheet name="PPDAAF" sheetId="8" r:id="rId6"/>
    <sheet name="PPLCF" sheetId="10" r:id="rId7"/>
  </sheets>
  <definedNames>
    <definedName name="_xlnm._FilterDatabase" localSheetId="4" hidden="1">PPAF!$A$6:$J$79</definedName>
    <definedName name="_xlnm._FilterDatabase" localSheetId="3" hidden="1">PPCHF!$A$137:$K$143</definedName>
    <definedName name="_xlnm._FilterDatabase" localSheetId="5" hidden="1">PPDAAF!$B$17:$I$38</definedName>
    <definedName name="_xlnm._FilterDatabase" localSheetId="0" hidden="1">PPFCF!$A$155:$H$184</definedName>
    <definedName name="JR_PAGE_ANCHOR_0_1">#REF!</definedName>
    <definedName name="JR_PAGE_ANCHOR_0_10">PPLCF!$A$1</definedName>
    <definedName name="JR_PAGE_ANCHOR_0_2">PPFCF!$A$1</definedName>
    <definedName name="JR_PAGE_ANCHOR_0_3">PPLF!$A$1</definedName>
    <definedName name="JR_PAGE_ANCHOR_0_4">PPTSF!$A$1</definedName>
    <definedName name="JR_PAGE_ANCHOR_0_5">#REF!</definedName>
    <definedName name="JR_PAGE_ANCHOR_0_6">PPCHF!$A$1</definedName>
    <definedName name="JR_PAGE_ANCHOR_0_7">PPAF!$A$1</definedName>
    <definedName name="JR_PAGE_ANCHOR_0_8">PPDAAF!$A$1</definedName>
    <definedName name="JR_PAGE_ANCHOR_0_9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8" l="1"/>
  <c r="G16" i="8"/>
  <c r="F40" i="8"/>
  <c r="C206" i="8"/>
  <c r="C214" i="8" s="1"/>
  <c r="C204" i="8"/>
  <c r="C207" i="8" s="1"/>
  <c r="C203" i="8"/>
  <c r="C213" i="8" l="1"/>
  <c r="C212" i="8"/>
  <c r="C208" i="8"/>
  <c r="C216" i="8" s="1"/>
  <c r="F80" i="7"/>
  <c r="G80" i="7"/>
  <c r="G14" i="6"/>
  <c r="F14" i="6"/>
  <c r="G23" i="6"/>
  <c r="F23" i="6"/>
  <c r="F150" i="2"/>
  <c r="G124" i="10"/>
  <c r="F124" i="10"/>
  <c r="G132" i="8"/>
  <c r="F132" i="8"/>
  <c r="G108" i="7"/>
  <c r="F108" i="7"/>
  <c r="G132" i="6"/>
  <c r="F132" i="6"/>
  <c r="G150" i="2"/>
</calcChain>
</file>

<file path=xl/sharedStrings.xml><?xml version="1.0" encoding="utf-8"?>
<sst xmlns="http://schemas.openxmlformats.org/spreadsheetml/2006/main" count="4244" uniqueCount="1651">
  <si>
    <t xml:space="preserve">
  </t>
  </si>
  <si>
    <t>Monthly Portfolio Statement as on June 30, 2026</t>
  </si>
  <si>
    <t>Name of the Instrument</t>
  </si>
  <si>
    <t>ISIN</t>
  </si>
  <si>
    <t>Industry / Rating</t>
  </si>
  <si>
    <t>Quantity</t>
  </si>
  <si>
    <t>Market/Fair Value
 (Rs. in Lakhs)</t>
  </si>
  <si>
    <t>% to Net
 Assets</t>
  </si>
  <si>
    <t>YTM~</t>
  </si>
  <si>
    <t>YTC^</t>
  </si>
  <si>
    <t>null</t>
  </si>
  <si>
    <t>Equity &amp; Equity related</t>
  </si>
  <si>
    <t>(a) Listed / awaiting listing on Stock Exchanges</t>
  </si>
  <si>
    <t>HDFB03</t>
  </si>
  <si>
    <t>HDFC Bank Limited</t>
  </si>
  <si>
    <t>INE040A01034</t>
  </si>
  <si>
    <t>Banks</t>
  </si>
  <si>
    <t>PGCI01</t>
  </si>
  <si>
    <t>Power Grid Corporation of India Limited</t>
  </si>
  <si>
    <t>INE752E01010</t>
  </si>
  <si>
    <t>Power</t>
  </si>
  <si>
    <t>ITCL02</t>
  </si>
  <si>
    <t>ITC Limited</t>
  </si>
  <si>
    <t>INE154A01025</t>
  </si>
  <si>
    <t>Diversified FMCG</t>
  </si>
  <si>
    <t>IBCL05</t>
  </si>
  <si>
    <t>ICICI Bank Limited</t>
  </si>
  <si>
    <t>INE090A01021</t>
  </si>
  <si>
    <t>COAL01</t>
  </si>
  <si>
    <t>Coal India Limited</t>
  </si>
  <si>
    <t>INE522F01014</t>
  </si>
  <si>
    <t>Consumable Fuels</t>
  </si>
  <si>
    <t>BAJA01</t>
  </si>
  <si>
    <t>Bajaj Holdings &amp; Investment Limited</t>
  </si>
  <si>
    <t>INE118A01012</t>
  </si>
  <si>
    <t>Finance</t>
  </si>
  <si>
    <t>KOMA03</t>
  </si>
  <si>
    <t>Kotak Mahindra Bank Limited</t>
  </si>
  <si>
    <t>INE237A01036</t>
  </si>
  <si>
    <t>MAHI02</t>
  </si>
  <si>
    <t>Mahindra &amp; Mahindra Limited</t>
  </si>
  <si>
    <t>INE101A01026</t>
  </si>
  <si>
    <t>Automobiles</t>
  </si>
  <si>
    <t>HCLT02</t>
  </si>
  <si>
    <t>HCL Technologies Limited</t>
  </si>
  <si>
    <t>INE860A01027</t>
  </si>
  <si>
    <t>IT - Software</t>
  </si>
  <si>
    <t>UTIB02</t>
  </si>
  <si>
    <t>Axis Bank Limited</t>
  </si>
  <si>
    <t>INE238A01034</t>
  </si>
  <si>
    <t>INFS02</t>
  </si>
  <si>
    <t>Infosys Limited</t>
  </si>
  <si>
    <t>INE009A01021</t>
  </si>
  <si>
    <t>BTVL02</t>
  </si>
  <si>
    <t>Bharti Airtel Limited</t>
  </si>
  <si>
    <t>INE397D01024</t>
  </si>
  <si>
    <t>Telecom - Services</t>
  </si>
  <si>
    <t>MAUD01</t>
  </si>
  <si>
    <t>Maruti Suzuki India Limited</t>
  </si>
  <si>
    <t>INE585B01010</t>
  </si>
  <si>
    <t>TCSL01</t>
  </si>
  <si>
    <t>Tata Consultancy Services Limited</t>
  </si>
  <si>
    <t>INE467B01029</t>
  </si>
  <si>
    <t>CHEL02</t>
  </si>
  <si>
    <t>Zydus Lifesciences Limited</t>
  </si>
  <si>
    <t>INE010B01027</t>
  </si>
  <si>
    <t>Pharmaceuticals &amp; Biotechnology</t>
  </si>
  <si>
    <t>CIPL03</t>
  </si>
  <si>
    <t>Cipla Limited</t>
  </si>
  <si>
    <t>INE059A01026</t>
  </si>
  <si>
    <t>DRRL03</t>
  </si>
  <si>
    <t>Dr. Reddy's Laboratories Limited</t>
  </si>
  <si>
    <t>INE089A01031</t>
  </si>
  <si>
    <t>IGAS02</t>
  </si>
  <si>
    <t>Indraprastha Gas Limited</t>
  </si>
  <si>
    <t>INE203G01027</t>
  </si>
  <si>
    <t>Gas</t>
  </si>
  <si>
    <t>CNAF02</t>
  </si>
  <si>
    <t>Zydus Wellness Limited</t>
  </si>
  <si>
    <t>INE768C01028</t>
  </si>
  <si>
    <t>Food Products</t>
  </si>
  <si>
    <t>IEEL02</t>
  </si>
  <si>
    <t>Indian Energy Exchange Limited</t>
  </si>
  <si>
    <t>INE022Q01020</t>
  </si>
  <si>
    <t>Capital Markets</t>
  </si>
  <si>
    <t>EIDP03</t>
  </si>
  <si>
    <t>EID Parry India Limited</t>
  </si>
  <si>
    <t>INE126A01031</t>
  </si>
  <si>
    <t>NAHR01</t>
  </si>
  <si>
    <t>Narayana Hrudayalaya Limited</t>
  </si>
  <si>
    <t>INE410P01011</t>
  </si>
  <si>
    <t>Healthcare Services</t>
  </si>
  <si>
    <t>GREA03</t>
  </si>
  <si>
    <t>The Great Eastern Shipping Company Limited</t>
  </si>
  <si>
    <t>INE017A01032</t>
  </si>
  <si>
    <t>Transport Services</t>
  </si>
  <si>
    <t>CDSL01</t>
  </si>
  <si>
    <t>Central Depository Services (India) Limited</t>
  </si>
  <si>
    <t>INE736A01011</t>
  </si>
  <si>
    <t>PLNG01</t>
  </si>
  <si>
    <t>Petronet LNG Limited</t>
  </si>
  <si>
    <t>INE347G01014</t>
  </si>
  <si>
    <t>CMSI01</t>
  </si>
  <si>
    <t>CMS Info System Limited</t>
  </si>
  <si>
    <t>INE925R01014</t>
  </si>
  <si>
    <t>Commercial Services &amp; Supplies</t>
  </si>
  <si>
    <t>MAGL01</t>
  </si>
  <si>
    <t>Mahanagar Gas Limited</t>
  </si>
  <si>
    <t>INE002S01010</t>
  </si>
  <si>
    <t>ICRA01</t>
  </si>
  <si>
    <t>ICRA Limited</t>
  </si>
  <si>
    <t>INE725G01011</t>
  </si>
  <si>
    <t>MASC01</t>
  </si>
  <si>
    <t>Maharashtra Scooters Limited</t>
  </si>
  <si>
    <t>INE288A01013</t>
  </si>
  <si>
    <t>BINL01</t>
  </si>
  <si>
    <t>Indus Towers Limited</t>
  </si>
  <si>
    <t>INE121J01017</t>
  </si>
  <si>
    <t>MAAU01</t>
  </si>
  <si>
    <t>CIE Automotive India Limited</t>
  </si>
  <si>
    <t>INE536H01010</t>
  </si>
  <si>
    <t>Auto Components</t>
  </si>
  <si>
    <t>SWEN01</t>
  </si>
  <si>
    <t>Swaraj Engines Limited</t>
  </si>
  <si>
    <t>INE277A01016</t>
  </si>
  <si>
    <t>Industrial Products</t>
  </si>
  <si>
    <t>NESC02</t>
  </si>
  <si>
    <t>Nesco Limited</t>
  </si>
  <si>
    <t>INE317F01035</t>
  </si>
  <si>
    <t>Sub Total</t>
  </si>
  <si>
    <t>Arbitrage</t>
  </si>
  <si>
    <t>BAFL03</t>
  </si>
  <si>
    <t>Bajaj Finance Limited</t>
  </si>
  <si>
    <t>INE296A01032</t>
  </si>
  <si>
    <t>RIND01</t>
  </si>
  <si>
    <t>Reliance Industries Limited</t>
  </si>
  <si>
    <t>INE002A01018</t>
  </si>
  <si>
    <t>Petroleum Products</t>
  </si>
  <si>
    <t>ZMPL01</t>
  </si>
  <si>
    <t>Eternal Limited</t>
  </si>
  <si>
    <t>INE758T01015</t>
  </si>
  <si>
    <t>Retailing</t>
  </si>
  <si>
    <t>HALT02</t>
  </si>
  <si>
    <t>Hindustan Aeronautics Limited</t>
  </si>
  <si>
    <t>INE066F01020</t>
  </si>
  <si>
    <t>Aerospace &amp; Defense</t>
  </si>
  <si>
    <t>SPIL03</t>
  </si>
  <si>
    <t>Sun Pharmaceutical Industries Limited</t>
  </si>
  <si>
    <t>INE044A01036</t>
  </si>
  <si>
    <t>TWAT02</t>
  </si>
  <si>
    <t>Titan Company Limited</t>
  </si>
  <si>
    <t>INE280A01028</t>
  </si>
  <si>
    <t>Consumer Durables</t>
  </si>
  <si>
    <t>CANB02</t>
  </si>
  <si>
    <t>Canara Bank</t>
  </si>
  <si>
    <t>INE476A01022</t>
  </si>
  <si>
    <t>SBAI02</t>
  </si>
  <si>
    <t>State Bank of India</t>
  </si>
  <si>
    <t>INE062A01020</t>
  </si>
  <si>
    <t>ULCC01</t>
  </si>
  <si>
    <t>UltraTech Cement Limited</t>
  </si>
  <si>
    <t>INE481G01011</t>
  </si>
  <si>
    <t>Cement &amp; Cement Products</t>
  </si>
  <si>
    <t>HLEL02</t>
  </si>
  <si>
    <t>Hindustan Unilever Limited</t>
  </si>
  <si>
    <t>INE030A01027</t>
  </si>
  <si>
    <t>DIVI02</t>
  </si>
  <si>
    <t>Divi's Laboratories Limited</t>
  </si>
  <si>
    <t>INE361B01024</t>
  </si>
  <si>
    <t>BHEL02</t>
  </si>
  <si>
    <t>Bharat Electronics Limited</t>
  </si>
  <si>
    <t>INE263A01024</t>
  </si>
  <si>
    <t>HINI02</t>
  </si>
  <si>
    <t>Hindalco Industries Limited</t>
  </si>
  <si>
    <t>INE038A01020</t>
  </si>
  <si>
    <t>Non - Ferrous Metals</t>
  </si>
  <si>
    <t>ONGC02</t>
  </si>
  <si>
    <t>Oil &amp; Natural Gas Corporation Limited</t>
  </si>
  <si>
    <t>INE213A01029</t>
  </si>
  <si>
    <t>Oil</t>
  </si>
  <si>
    <t>TISC03</t>
  </si>
  <si>
    <t>Tata Steel Limited</t>
  </si>
  <si>
    <t>INE081A01020</t>
  </si>
  <si>
    <t>Ferrous Metals</t>
  </si>
  <si>
    <t>BSEL02</t>
  </si>
  <si>
    <t>BSE Limited</t>
  </si>
  <si>
    <t>INE118H01025</t>
  </si>
  <si>
    <t>GRAS02</t>
  </si>
  <si>
    <t>Grasim Industries Limited</t>
  </si>
  <si>
    <t>INE047A01021</t>
  </si>
  <si>
    <t>DLFL01</t>
  </si>
  <si>
    <t>DLF Limited</t>
  </si>
  <si>
    <t>INE271C01023</t>
  </si>
  <si>
    <t>Realty</t>
  </si>
  <si>
    <t>IIBL01</t>
  </si>
  <si>
    <t>IndusInd Bank Limited</t>
  </si>
  <si>
    <t>INE095A01012</t>
  </si>
  <si>
    <t>EIML02</t>
  </si>
  <si>
    <t>Eicher Motors Limited</t>
  </si>
  <si>
    <t>INE066A01021</t>
  </si>
  <si>
    <t>SAEL02</t>
  </si>
  <si>
    <t>TVS Motor Company Limited</t>
  </si>
  <si>
    <t>INE494B01023</t>
  </si>
  <si>
    <t>BFSL02</t>
  </si>
  <si>
    <t>Bajaj Finserv Limited</t>
  </si>
  <si>
    <t>INE918I01026</t>
  </si>
  <si>
    <t>IDBK01</t>
  </si>
  <si>
    <t>IDFC First Bank Limited</t>
  </si>
  <si>
    <t>INE092T01019</t>
  </si>
  <si>
    <t>ASHL02</t>
  </si>
  <si>
    <t>Ashok Leyland Limited</t>
  </si>
  <si>
    <t>INE208A01029</t>
  </si>
  <si>
    <t>Agricultural, Commercial &amp; Construction Vehicles</t>
  </si>
  <si>
    <t>JVSL04</t>
  </si>
  <si>
    <t>JSW Steel Limited</t>
  </si>
  <si>
    <t>INE019A01038</t>
  </si>
  <si>
    <t>TTEA02</t>
  </si>
  <si>
    <t>Tata Consumer Products Limited</t>
  </si>
  <si>
    <t>INE192A01025</t>
  </si>
  <si>
    <t>Agricultural Food &amp; other Products</t>
  </si>
  <si>
    <t>LUPL02</t>
  </si>
  <si>
    <t>Lupin Limited</t>
  </si>
  <si>
    <t>INE326A01037</t>
  </si>
  <si>
    <t>JSWE01</t>
  </si>
  <si>
    <t>JSW Energy Limited</t>
  </si>
  <si>
    <t>INE121E01018</t>
  </si>
  <si>
    <t>(b) Reits</t>
  </si>
  <si>
    <t>EOPR01</t>
  </si>
  <si>
    <t>Embassy Office Parks REIT</t>
  </si>
  <si>
    <t>INE041025011</t>
  </si>
  <si>
    <t>BRFI01</t>
  </si>
  <si>
    <t>Brookfield India Real Estate Trust</t>
  </si>
  <si>
    <t>INE0FDU25010</t>
  </si>
  <si>
    <t>MEBP01</t>
  </si>
  <si>
    <t>Mindspace Business Parks REIT</t>
  </si>
  <si>
    <t>INE0CCU25019</t>
  </si>
  <si>
    <t>(c) Unlisted</t>
  </si>
  <si>
    <t>NIL</t>
  </si>
  <si>
    <t>Total</t>
  </si>
  <si>
    <t>Equity &amp; Equity related Foreign Investments</t>
  </si>
  <si>
    <t>29798540USD</t>
  </si>
  <si>
    <t>Alphabet Inc A</t>
  </si>
  <si>
    <t>US02079K3059</t>
  </si>
  <si>
    <t>14971609USD</t>
  </si>
  <si>
    <t>Meta Platforms Registered Shares A</t>
  </si>
  <si>
    <t>US30303M1027</t>
  </si>
  <si>
    <t>645156USD</t>
  </si>
  <si>
    <t>Amazon Com Inc</t>
  </si>
  <si>
    <t>US0231351067</t>
  </si>
  <si>
    <t>951692USD</t>
  </si>
  <si>
    <t>Microsoft Corp</t>
  </si>
  <si>
    <t>US5949181045</t>
  </si>
  <si>
    <t>Derivatives</t>
  </si>
  <si>
    <t>Index / Stock Futures</t>
  </si>
  <si>
    <t>JSWEJUL26</t>
  </si>
  <si>
    <t>JSW Energy Limited July 2026 Future</t>
  </si>
  <si>
    <t xml:space="preserve"> </t>
  </si>
  <si>
    <t>LUPLJUL26</t>
  </si>
  <si>
    <t>Lupin Limited July 2026 Future</t>
  </si>
  <si>
    <t>TTEAJUL26</t>
  </si>
  <si>
    <t>Tata Consumer Products Limited July 2026 Future</t>
  </si>
  <si>
    <t>JVSLJUL26</t>
  </si>
  <si>
    <t>JSW Steel Limited July 2026 Future</t>
  </si>
  <si>
    <t>GRASAUG26</t>
  </si>
  <si>
    <t>Grasim Industries Limited August 2026 Future</t>
  </si>
  <si>
    <t>ASHLJUL26</t>
  </si>
  <si>
    <t>Ashok Leyland Limited July 2026 Future</t>
  </si>
  <si>
    <t>IDBKJUL26</t>
  </si>
  <si>
    <t>IDFC First Bank Limited July 2026 Future</t>
  </si>
  <si>
    <t>GRASJUL26</t>
  </si>
  <si>
    <t>Grasim Industries Limited July 2026 Future</t>
  </si>
  <si>
    <t>BFSLJUL26</t>
  </si>
  <si>
    <t>Bajaj Finserv Limited July 2026 Future</t>
  </si>
  <si>
    <t>SAELJUL26</t>
  </si>
  <si>
    <t>TVS Motor Company Limited July 2026 Future</t>
  </si>
  <si>
    <t>EIMLJUL26</t>
  </si>
  <si>
    <t>Eicher Motors Limited July 2026 Future</t>
  </si>
  <si>
    <t>IIBLJUL26</t>
  </si>
  <si>
    <t>IndusInd Bank Limited July 2026 Future</t>
  </si>
  <si>
    <t>DLFLAUG26</t>
  </si>
  <si>
    <t>DLF Limited August 2026 Future</t>
  </si>
  <si>
    <t>BSELJUL26</t>
  </si>
  <si>
    <t>BSE Limited July 2026 Future</t>
  </si>
  <si>
    <t>TISCJUL26</t>
  </si>
  <si>
    <t>Tata Steel Limited July 2026 Future</t>
  </si>
  <si>
    <t>ONGCJUL26</t>
  </si>
  <si>
    <t>Oil &amp; Natural Gas Corporation Limited July 2026 Future</t>
  </si>
  <si>
    <t>HINIJUL26</t>
  </si>
  <si>
    <t>Hindalco Industries Limited July 2026 Future</t>
  </si>
  <si>
    <t>BHELJUL26</t>
  </si>
  <si>
    <t>Bharat Electronics Limited July 2026 Future</t>
  </si>
  <si>
    <t>DIVIJUL26</t>
  </si>
  <si>
    <t>Divi's Laboratories Limited July 2026 Future</t>
  </si>
  <si>
    <t>HLELJUL26</t>
  </si>
  <si>
    <t>Hindustan Unilever Limited July 2026 Future</t>
  </si>
  <si>
    <t>ULCCJUL26</t>
  </si>
  <si>
    <t>UltraTech Cement Limited July 2026 Future</t>
  </si>
  <si>
    <t>SBAIJUL26</t>
  </si>
  <si>
    <t>State Bank of India July 2026 Future</t>
  </si>
  <si>
    <t>CANBJUL26</t>
  </si>
  <si>
    <t>Canara Bank July 2026 Future</t>
  </si>
  <si>
    <t>TWATJUL26</t>
  </si>
  <si>
    <t>Titan Company Limited July 2026 Future</t>
  </si>
  <si>
    <t>SPILJUL26</t>
  </si>
  <si>
    <t>Sun Pharmaceutical Industries Limited July 2026 Future</t>
  </si>
  <si>
    <t>HALTJUL26</t>
  </si>
  <si>
    <t>Hindustan Aeronautics Limited July 2026 Future</t>
  </si>
  <si>
    <t>ZMPLJUL26</t>
  </si>
  <si>
    <t>Eternal Limited July 2026 Future</t>
  </si>
  <si>
    <t>RINDJUL26</t>
  </si>
  <si>
    <t>Reliance Industries Limited July 2026 Future</t>
  </si>
  <si>
    <t>BAFLJUL26</t>
  </si>
  <si>
    <t>Bajaj Finance Limited July 2026 Future</t>
  </si>
  <si>
    <t>Money Market Instruments</t>
  </si>
  <si>
    <t>Certificate of Deposit</t>
  </si>
  <si>
    <t>KMBK889</t>
  </si>
  <si>
    <t>INE237AD6042</t>
  </si>
  <si>
    <t>CRISIL A1+</t>
  </si>
  <si>
    <t>UTIB1369</t>
  </si>
  <si>
    <t>INE238AD6BD9</t>
  </si>
  <si>
    <t>NBAR865</t>
  </si>
  <si>
    <t>INE261F16AB5</t>
  </si>
  <si>
    <t>KMBK893</t>
  </si>
  <si>
    <t>INE237AD6109</t>
  </si>
  <si>
    <t>CANB1078</t>
  </si>
  <si>
    <t>INE476A16F78</t>
  </si>
  <si>
    <t>CANB1068</t>
  </si>
  <si>
    <t>INE476A16E38</t>
  </si>
  <si>
    <t>HDFB1013</t>
  </si>
  <si>
    <t>INE040A16HL8</t>
  </si>
  <si>
    <t>INBK492</t>
  </si>
  <si>
    <t>INE562A16PE9</t>
  </si>
  <si>
    <t>SIDB618</t>
  </si>
  <si>
    <t>INE556F16BK7</t>
  </si>
  <si>
    <t>SIDB619</t>
  </si>
  <si>
    <t>INE556F16BL5</t>
  </si>
  <si>
    <t>INBK507</t>
  </si>
  <si>
    <t>INE562A16PU5</t>
  </si>
  <si>
    <t>INBK516</t>
  </si>
  <si>
    <t>INE562A16QG2</t>
  </si>
  <si>
    <t>BKBA541</t>
  </si>
  <si>
    <t>INE028A16KE2</t>
  </si>
  <si>
    <t>NBAR871</t>
  </si>
  <si>
    <t>INE261F16AE9</t>
  </si>
  <si>
    <t>ICRA A1+</t>
  </si>
  <si>
    <t>NBAR870</t>
  </si>
  <si>
    <t>INE261F16AD1</t>
  </si>
  <si>
    <t>IBCL1187</t>
  </si>
  <si>
    <t>INE090AD6378</t>
  </si>
  <si>
    <t>BKBA559</t>
  </si>
  <si>
    <t>INE028A16KW4</t>
  </si>
  <si>
    <t>PUBA1138</t>
  </si>
  <si>
    <t>INE160A16TZ9</t>
  </si>
  <si>
    <t>KMBK894</t>
  </si>
  <si>
    <t>INE237AD6117</t>
  </si>
  <si>
    <t>IBCL1180</t>
  </si>
  <si>
    <t>INE090AD6279</t>
  </si>
  <si>
    <t>BKBA548</t>
  </si>
  <si>
    <t>INE028A16KK9</t>
  </si>
  <si>
    <t>SIDB642</t>
  </si>
  <si>
    <t>INE556F16BT8</t>
  </si>
  <si>
    <t>CARE A1+</t>
  </si>
  <si>
    <t>NBAR872</t>
  </si>
  <si>
    <t>INE261F16AF6</t>
  </si>
  <si>
    <t>NBAR874</t>
  </si>
  <si>
    <t>INE261F16AH2</t>
  </si>
  <si>
    <t>SIDB611</t>
  </si>
  <si>
    <t>INE556F16BJ9</t>
  </si>
  <si>
    <t>UTIB1367</t>
  </si>
  <si>
    <t>INE238AD6BC1</t>
  </si>
  <si>
    <t>HDFB1031</t>
  </si>
  <si>
    <t>INE040A16HR5</t>
  </si>
  <si>
    <t>SIDB630</t>
  </si>
  <si>
    <t>INE556F16BR2</t>
  </si>
  <si>
    <t>HDFB1022</t>
  </si>
  <si>
    <t>INE040A16HW5</t>
  </si>
  <si>
    <t>HDFB1034</t>
  </si>
  <si>
    <t>INE040A16IK8</t>
  </si>
  <si>
    <t>BKBA566</t>
  </si>
  <si>
    <t>INE028A16LF7</t>
  </si>
  <si>
    <t>BKBA568</t>
  </si>
  <si>
    <t>INE028A16LH3</t>
  </si>
  <si>
    <t>BKBA537</t>
  </si>
  <si>
    <t>INE028A16KC6</t>
  </si>
  <si>
    <t>UTIB1381</t>
  </si>
  <si>
    <t>INE238AD6BP3</t>
  </si>
  <si>
    <t>PUBA1144</t>
  </si>
  <si>
    <t>INE160A16UE2</t>
  </si>
  <si>
    <t>Commercial Paper</t>
  </si>
  <si>
    <t>EXIM825</t>
  </si>
  <si>
    <t>INE514E14TJ8</t>
  </si>
  <si>
    <t>EXIM832</t>
  </si>
  <si>
    <t>INE514E14TQ3</t>
  </si>
  <si>
    <t>HPEC318</t>
  </si>
  <si>
    <t>INE094A14KC3</t>
  </si>
  <si>
    <t>RECL486</t>
  </si>
  <si>
    <t>INE020B14706</t>
  </si>
  <si>
    <t>HPEC319</t>
  </si>
  <si>
    <t>INE094A14KD1</t>
  </si>
  <si>
    <t>EXIM831</t>
  </si>
  <si>
    <t>INE514E14TP5</t>
  </si>
  <si>
    <t>NTPC267</t>
  </si>
  <si>
    <t>INE733E14CD3</t>
  </si>
  <si>
    <t>Treasury Bill</t>
  </si>
  <si>
    <t>TBIL2576</t>
  </si>
  <si>
    <t>364 Days Tbill (MD 15/10/2026)</t>
  </si>
  <si>
    <t>IN002025Z294</t>
  </si>
  <si>
    <t>Sovereign</t>
  </si>
  <si>
    <t>TBIL2611</t>
  </si>
  <si>
    <t>364 Days Tbill (MD 15/01/2027)</t>
  </si>
  <si>
    <t>IN002025Z419</t>
  </si>
  <si>
    <t>TBIL2542</t>
  </si>
  <si>
    <t>364 Days Tbill (MD 30/07/2026)</t>
  </si>
  <si>
    <t>IN002025Z187</t>
  </si>
  <si>
    <t>Others</t>
  </si>
  <si>
    <t>Mutual Fund Units</t>
  </si>
  <si>
    <t>143269</t>
  </si>
  <si>
    <t>Parag Parikh Liquid Fund- Direct Plan- Growth</t>
  </si>
  <si>
    <t>INF879O01068</t>
  </si>
  <si>
    <t>Reverse Repo / TREPS</t>
  </si>
  <si>
    <t>TRP_010726</t>
  </si>
  <si>
    <t>Net Receivables / (Payables)</t>
  </si>
  <si>
    <t>GRAND TOTAL</t>
  </si>
  <si>
    <t>$0.00%</t>
  </si>
  <si>
    <t>Rating</t>
  </si>
  <si>
    <t>Debt Instruments</t>
  </si>
  <si>
    <t>(a) Listed / awaiting listing on Stock Exchange</t>
  </si>
  <si>
    <t>POWF487</t>
  </si>
  <si>
    <t>INE134E08LP1</t>
  </si>
  <si>
    <t>CRISIL AAA</t>
  </si>
  <si>
    <t>IGIF36</t>
  </si>
  <si>
    <t>INE219X07306</t>
  </si>
  <si>
    <t>POWF500</t>
  </si>
  <si>
    <t>INE134E08MC7</t>
  </si>
  <si>
    <t>NHBA322</t>
  </si>
  <si>
    <t>INE557F08FS6</t>
  </si>
  <si>
    <t>NBAR701</t>
  </si>
  <si>
    <t>INE261F08DX0</t>
  </si>
  <si>
    <t>(b) Privately placed / Unlisted</t>
  </si>
  <si>
    <t>PUBA1154</t>
  </si>
  <si>
    <t>INE160A16UT0</t>
  </si>
  <si>
    <t>UNBI501</t>
  </si>
  <si>
    <t>INE692A16ML6</t>
  </si>
  <si>
    <t>HDFB1015</t>
  </si>
  <si>
    <t>INE040A16HN4</t>
  </si>
  <si>
    <t>HDFB1059</t>
  </si>
  <si>
    <t>INE040A16JM2</t>
  </si>
  <si>
    <t>CANB1100</t>
  </si>
  <si>
    <t>INE476A16I18</t>
  </si>
  <si>
    <t>UTIB1391</t>
  </si>
  <si>
    <t>INE238AD6CD7</t>
  </si>
  <si>
    <t>UNBI479</t>
  </si>
  <si>
    <t>INE692A16LJ2</t>
  </si>
  <si>
    <t>CANB1111</t>
  </si>
  <si>
    <t>INE476A16J09</t>
  </si>
  <si>
    <t>UTIB1394</t>
  </si>
  <si>
    <t>INE238AD6CI6</t>
  </si>
  <si>
    <t>BKBA573</t>
  </si>
  <si>
    <t>INE028A16LO9</t>
  </si>
  <si>
    <t>BKBA590</t>
  </si>
  <si>
    <t>INE028A16MF5</t>
  </si>
  <si>
    <t>EXIM829</t>
  </si>
  <si>
    <t>INE514E14TN0</t>
  </si>
  <si>
    <t>SIDB670</t>
  </si>
  <si>
    <t>INE556F14MJ1</t>
  </si>
  <si>
    <t>TCAL548</t>
  </si>
  <si>
    <t>INE976I14RL0</t>
  </si>
  <si>
    <t>SIDB675</t>
  </si>
  <si>
    <t>INE556F14MM5</t>
  </si>
  <si>
    <t>NABA34</t>
  </si>
  <si>
    <t>INE0KUG14025</t>
  </si>
  <si>
    <t>ICBR691</t>
  </si>
  <si>
    <t>INE763G14J56</t>
  </si>
  <si>
    <t>BHAT83</t>
  </si>
  <si>
    <t>INE403D14585</t>
  </si>
  <si>
    <t>BHAT93</t>
  </si>
  <si>
    <t>INE403D14627</t>
  </si>
  <si>
    <t>HDFS363</t>
  </si>
  <si>
    <t>INE700G14TU5</t>
  </si>
  <si>
    <t>BAFL1048</t>
  </si>
  <si>
    <t>INE296A14H68</t>
  </si>
  <si>
    <t>NBAR912</t>
  </si>
  <si>
    <t>INE261F14PQ6</t>
  </si>
  <si>
    <t>NBAR914</t>
  </si>
  <si>
    <t>INE261F14PS2</t>
  </si>
  <si>
    <t>NBAR915</t>
  </si>
  <si>
    <t>INE261F14PT0</t>
  </si>
  <si>
    <t>NTPC266</t>
  </si>
  <si>
    <t>INE733E14CC5</t>
  </si>
  <si>
    <t>LICH708</t>
  </si>
  <si>
    <t>INE115A14FX2</t>
  </si>
  <si>
    <t>TCAL543</t>
  </si>
  <si>
    <t>INE976I14RG0</t>
  </si>
  <si>
    <t>HDFS354</t>
  </si>
  <si>
    <t>INE700G14TH2</t>
  </si>
  <si>
    <t>TBIL2669</t>
  </si>
  <si>
    <t>91 Days Tbill (MD 17/09/2026)</t>
  </si>
  <si>
    <t>IN002026X115</t>
  </si>
  <si>
    <t>TBIL2666</t>
  </si>
  <si>
    <t>91 Days Tbill (MD 10/09/2026)</t>
  </si>
  <si>
    <t>IN002026X107</t>
  </si>
  <si>
    <t>TBIL2660</t>
  </si>
  <si>
    <t>91 Days Tbill (MD 20/08/2026)</t>
  </si>
  <si>
    <t>IN002026X073</t>
  </si>
  <si>
    <t>TBIL2663</t>
  </si>
  <si>
    <t>91 Days Tbill (MD 28/08/2026)</t>
  </si>
  <si>
    <t>IN002026X081</t>
  </si>
  <si>
    <t>TBIL2555</t>
  </si>
  <si>
    <t>364 Days Tbill (MD 28/08/2026)</t>
  </si>
  <si>
    <t>IN002025Z229</t>
  </si>
  <si>
    <t>Corporate Debt Market Development Fund</t>
  </si>
  <si>
    <t>CDMD50ME</t>
  </si>
  <si>
    <t>INF0RQ622028</t>
  </si>
  <si>
    <t>CPIL02</t>
  </si>
  <si>
    <t>CCL Products (India) Limited</t>
  </si>
  <si>
    <t>INE421D01022</t>
  </si>
  <si>
    <t>WIPR02</t>
  </si>
  <si>
    <t>Wipro Limited</t>
  </si>
  <si>
    <t>INE075A01022</t>
  </si>
  <si>
    <t>VSTI01</t>
  </si>
  <si>
    <t>VST Industries Limited</t>
  </si>
  <si>
    <t>INE710A01016</t>
  </si>
  <si>
    <t>Cigarettes &amp; Tobacco Products</t>
  </si>
  <si>
    <t>SESH01</t>
  </si>
  <si>
    <t>Seshaasai Technologies Limited</t>
  </si>
  <si>
    <t>INE04VU01023</t>
  </si>
  <si>
    <t>Financial Technology (Fintech)</t>
  </si>
  <si>
    <t>WCPA02</t>
  </si>
  <si>
    <t>West Coast Paper Mills Limited</t>
  </si>
  <si>
    <t>INE976A01021</t>
  </si>
  <si>
    <t>Paper, Forest &amp; Jute Products</t>
  </si>
  <si>
    <t>SMIL02</t>
  </si>
  <si>
    <t>Sharda Motor Industries Ltd.</t>
  </si>
  <si>
    <t>INE597I01028</t>
  </si>
  <si>
    <t>ITAG01</t>
  </si>
  <si>
    <t>Sundrop Brands Ltd</t>
  </si>
  <si>
    <t>INE209A01019</t>
  </si>
  <si>
    <t>SSML02</t>
  </si>
  <si>
    <t>Siyaram Silk Mills Limited</t>
  </si>
  <si>
    <t>INE076B01028</t>
  </si>
  <si>
    <t>Textiles &amp; Apparels</t>
  </si>
  <si>
    <t>RELC01</t>
  </si>
  <si>
    <t>REC Limited</t>
  </si>
  <si>
    <t>INE020B01018</t>
  </si>
  <si>
    <t>JBCH03</t>
  </si>
  <si>
    <t>JB Chemicals &amp; Pharmaceuticals Limited</t>
  </si>
  <si>
    <t>INE572A01036</t>
  </si>
  <si>
    <t>NITL02</t>
  </si>
  <si>
    <t>Coforge Limited</t>
  </si>
  <si>
    <t>INE591G01025</t>
  </si>
  <si>
    <t>GUAM02</t>
  </si>
  <si>
    <t>Ambuja Cements Limited</t>
  </si>
  <si>
    <t>INE079A01024</t>
  </si>
  <si>
    <t>GUAMJUL26</t>
  </si>
  <si>
    <t>Ambuja Cements Limited July 2026 Future</t>
  </si>
  <si>
    <t>TOPHJUL26</t>
  </si>
  <si>
    <t>Torrent Pharmaceuticals Limited July 2026 Future</t>
  </si>
  <si>
    <t>BTVLAUG26</t>
  </si>
  <si>
    <t>Bharti Airtel Limited August 2026 Future</t>
  </si>
  <si>
    <t>NITLJUL26</t>
  </si>
  <si>
    <t>Coforge Limited July 2026 Future</t>
  </si>
  <si>
    <t>GOI3472</t>
  </si>
  <si>
    <t>IN3320200295</t>
  </si>
  <si>
    <t>GOI6435</t>
  </si>
  <si>
    <t>IN1920240232</t>
  </si>
  <si>
    <t>GOI5005</t>
  </si>
  <si>
    <t>IN2220220171</t>
  </si>
  <si>
    <t>GOI7466</t>
  </si>
  <si>
    <t>IN1920250272</t>
  </si>
  <si>
    <t>GOI4829</t>
  </si>
  <si>
    <t>IN3120220188</t>
  </si>
  <si>
    <t>GOI3253</t>
  </si>
  <si>
    <t>IN3320190272</t>
  </si>
  <si>
    <t>GOI4808</t>
  </si>
  <si>
    <t>IN2220220122</t>
  </si>
  <si>
    <t>GOI5429</t>
  </si>
  <si>
    <t>IN1520230138</t>
  </si>
  <si>
    <t>SIDB593</t>
  </si>
  <si>
    <t>INE556F08KX8</t>
  </si>
  <si>
    <t>EOPR46</t>
  </si>
  <si>
    <t>INE041007217</t>
  </si>
  <si>
    <t>GOI3493</t>
  </si>
  <si>
    <t>IN2220210073</t>
  </si>
  <si>
    <t>GOI4555</t>
  </si>
  <si>
    <t>IN1520220071</t>
  </si>
  <si>
    <t>GOI5195</t>
  </si>
  <si>
    <t>IN2220230055</t>
  </si>
  <si>
    <t>NBAR787</t>
  </si>
  <si>
    <t>INE261F08EJ7</t>
  </si>
  <si>
    <t>ICRA AAA</t>
  </si>
  <si>
    <t>GOI5840</t>
  </si>
  <si>
    <t>IN3120240111</t>
  </si>
  <si>
    <t>NBAR803</t>
  </si>
  <si>
    <t>INE261F08EL3</t>
  </si>
  <si>
    <t>GOI5621</t>
  </si>
  <si>
    <t>IN1920230316</t>
  </si>
  <si>
    <t>GOI7424</t>
  </si>
  <si>
    <t>IN3120250722</t>
  </si>
  <si>
    <t>GOI7009</t>
  </si>
  <si>
    <t>IN1520250136</t>
  </si>
  <si>
    <t>GOI6535</t>
  </si>
  <si>
    <t>IN2120240246</t>
  </si>
  <si>
    <t>BAFL974</t>
  </si>
  <si>
    <t>INE296A07TJ4</t>
  </si>
  <si>
    <t>GOI4737</t>
  </si>
  <si>
    <t>IN2220220114</t>
  </si>
  <si>
    <t>GOI3050</t>
  </si>
  <si>
    <t>IN3320200329</t>
  </si>
  <si>
    <t>GOI5368</t>
  </si>
  <si>
    <t>IN1920230068</t>
  </si>
  <si>
    <t>GOI5052</t>
  </si>
  <si>
    <t>IN2220220254</t>
  </si>
  <si>
    <t>GOI4932</t>
  </si>
  <si>
    <t>IN1920220168</t>
  </si>
  <si>
    <t>GOI3489</t>
  </si>
  <si>
    <t>IN2220210081</t>
  </si>
  <si>
    <t>GOI4804</t>
  </si>
  <si>
    <t>IN3120220170</t>
  </si>
  <si>
    <t>GOI5023</t>
  </si>
  <si>
    <t>IN2220220197</t>
  </si>
  <si>
    <t>GOI5044</t>
  </si>
  <si>
    <t>IN2220220239</t>
  </si>
  <si>
    <t>GOI5833</t>
  </si>
  <si>
    <t>IN0020240076</t>
  </si>
  <si>
    <t>GOI5405</t>
  </si>
  <si>
    <t>IN3320230193</t>
  </si>
  <si>
    <t>GOI6046</t>
  </si>
  <si>
    <t>IN3120240020</t>
  </si>
  <si>
    <t>LICH679</t>
  </si>
  <si>
    <t>INE115A07QU9</t>
  </si>
  <si>
    <t>BAFL926</t>
  </si>
  <si>
    <t>INE296A07TC9</t>
  </si>
  <si>
    <t>GOI6010</t>
  </si>
  <si>
    <t>IN3120240186</t>
  </si>
  <si>
    <t>SIDB598</t>
  </si>
  <si>
    <t>INE556F08KY6</t>
  </si>
  <si>
    <t>BAFL730</t>
  </si>
  <si>
    <t>INE296A07RD1</t>
  </si>
  <si>
    <t>LICH701</t>
  </si>
  <si>
    <t>INE115A07RH4</t>
  </si>
  <si>
    <t>NABA26</t>
  </si>
  <si>
    <t>INE0KUG08076</t>
  </si>
  <si>
    <t>BAFL977</t>
  </si>
  <si>
    <t>INE296A07TL0</t>
  </si>
  <si>
    <t>LICH700</t>
  </si>
  <si>
    <t>INE115A07RG6</t>
  </si>
  <si>
    <t>NABA30</t>
  </si>
  <si>
    <t>INE0KUG08100</t>
  </si>
  <si>
    <t>GOI3700</t>
  </si>
  <si>
    <t>IN1920210169</t>
  </si>
  <si>
    <t>TCAL552</t>
  </si>
  <si>
    <t>INE976I07DF6</t>
  </si>
  <si>
    <t>GOI2360</t>
  </si>
  <si>
    <t>IN1020180304</t>
  </si>
  <si>
    <t>GOI2101</t>
  </si>
  <si>
    <t>IN2020180070</t>
  </si>
  <si>
    <t>GOI6690</t>
  </si>
  <si>
    <t>IN2120240279</t>
  </si>
  <si>
    <t>IGIF47</t>
  </si>
  <si>
    <t>INE219X07520</t>
  </si>
  <si>
    <t>GOI2775</t>
  </si>
  <si>
    <t>IN1920200327</t>
  </si>
  <si>
    <t>GOI2165</t>
  </si>
  <si>
    <t>IN1020180361</t>
  </si>
  <si>
    <t>GOI6899</t>
  </si>
  <si>
    <t>IN2920220190</t>
  </si>
  <si>
    <t>GOI4487</t>
  </si>
  <si>
    <t>IN2920220042</t>
  </si>
  <si>
    <t>GOI5210</t>
  </si>
  <si>
    <t>IN2920220349</t>
  </si>
  <si>
    <t>GOI5333</t>
  </si>
  <si>
    <t>IN3120230260</t>
  </si>
  <si>
    <t>GOI5125</t>
  </si>
  <si>
    <t>IN1020230042</t>
  </si>
  <si>
    <t>GOI5144</t>
  </si>
  <si>
    <t>IN2220230071</t>
  </si>
  <si>
    <t>GOI4069</t>
  </si>
  <si>
    <t>IN1520210213</t>
  </si>
  <si>
    <t>GOI2740</t>
  </si>
  <si>
    <t>IN2220200207</t>
  </si>
  <si>
    <t>GOI6654</t>
  </si>
  <si>
    <t>IN3120240376</t>
  </si>
  <si>
    <t>GOI2743</t>
  </si>
  <si>
    <t>IN2220200231</t>
  </si>
  <si>
    <t>GOI3891</t>
  </si>
  <si>
    <t>IN1920210144</t>
  </si>
  <si>
    <t>GOI6815</t>
  </si>
  <si>
    <t>IN1920240331</t>
  </si>
  <si>
    <t>GOI7345</t>
  </si>
  <si>
    <t>IN1920250132</t>
  </si>
  <si>
    <t>GOI3409</t>
  </si>
  <si>
    <t>IN2820180106</t>
  </si>
  <si>
    <t>GOI1989</t>
  </si>
  <si>
    <t>IN1020140134</t>
  </si>
  <si>
    <t>GOI5284</t>
  </si>
  <si>
    <t>IN2920220018</t>
  </si>
  <si>
    <t>GOI5006</t>
  </si>
  <si>
    <t>IN2220220189</t>
  </si>
  <si>
    <t>GOI5122</t>
  </si>
  <si>
    <t>IN2220230063</t>
  </si>
  <si>
    <t>GOI6138</t>
  </si>
  <si>
    <t>IN3120240152</t>
  </si>
  <si>
    <t>GOI5101</t>
  </si>
  <si>
    <t>IN3120230021</t>
  </si>
  <si>
    <t>IGIF29</t>
  </si>
  <si>
    <t>INE219X07215</t>
  </si>
  <si>
    <t>GOI6496</t>
  </si>
  <si>
    <t>IN1920240299</t>
  </si>
  <si>
    <t>GOI6563</t>
  </si>
  <si>
    <t>IN3120240616</t>
  </si>
  <si>
    <t>GOI6897</t>
  </si>
  <si>
    <t>IN3120210171</t>
  </si>
  <si>
    <t>GOI3619</t>
  </si>
  <si>
    <t>IN3120210213</t>
  </si>
  <si>
    <t>GOI3665</t>
  </si>
  <si>
    <t>IN1920210151</t>
  </si>
  <si>
    <t>RATN01</t>
  </si>
  <si>
    <t>RBL Bank Limited</t>
  </si>
  <si>
    <t>INE976G01028</t>
  </si>
  <si>
    <t>BHAH02</t>
  </si>
  <si>
    <t>Bharat Heavy Electricals Limited</t>
  </si>
  <si>
    <t>INE257A01026</t>
  </si>
  <si>
    <t>Electrical Equipment</t>
  </si>
  <si>
    <t>SHTR02</t>
  </si>
  <si>
    <t>Shriram Finance Limited</t>
  </si>
  <si>
    <t>INE721A01047</t>
  </si>
  <si>
    <t>NMDC01</t>
  </si>
  <si>
    <t>NMDC Limited</t>
  </si>
  <si>
    <t>INE584A01023</t>
  </si>
  <si>
    <t>Minerals &amp; Mining</t>
  </si>
  <si>
    <t>GMRI03</t>
  </si>
  <si>
    <t>GMR Airports Limited</t>
  </si>
  <si>
    <t>INE776C01039</t>
  </si>
  <si>
    <t>Transport Infrastructure</t>
  </si>
  <si>
    <t>PUBA02</t>
  </si>
  <si>
    <t>Punjab National Bank</t>
  </si>
  <si>
    <t>INE160A01022</t>
  </si>
  <si>
    <t>BKBA02</t>
  </si>
  <si>
    <t>Bank of Baroda</t>
  </si>
  <si>
    <t>INE028A01039</t>
  </si>
  <si>
    <t>BAND01</t>
  </si>
  <si>
    <t>Bandhan Bank Limited</t>
  </si>
  <si>
    <t>INE545U01014</t>
  </si>
  <si>
    <t>NBCC03</t>
  </si>
  <si>
    <t>NBCC (India) Limited</t>
  </si>
  <si>
    <t>INE095N01031</t>
  </si>
  <si>
    <t>Construction</t>
  </si>
  <si>
    <t>NTPC01</t>
  </si>
  <si>
    <t>NTPC Limited</t>
  </si>
  <si>
    <t>INE733E01010</t>
  </si>
  <si>
    <t>TPOW02</t>
  </si>
  <si>
    <t>Tata Power Company Limited</t>
  </si>
  <si>
    <t>INE245A01021</t>
  </si>
  <si>
    <t>IHOT02</t>
  </si>
  <si>
    <t>The Indian Hotels Company Limited</t>
  </si>
  <si>
    <t>INE053A01029</t>
  </si>
  <si>
    <t>Leisure Services</t>
  </si>
  <si>
    <t>GLPH03</t>
  </si>
  <si>
    <t>Glenmark Pharmaceuticals Limited</t>
  </si>
  <si>
    <t>INE935A01035</t>
  </si>
  <si>
    <t>RELS01</t>
  </si>
  <si>
    <t>Jio Financial Services Limited</t>
  </si>
  <si>
    <t>INE758E01017</t>
  </si>
  <si>
    <t>SAIL01</t>
  </si>
  <si>
    <t>Steel Authority of India Limited</t>
  </si>
  <si>
    <t>INE114A01011</t>
  </si>
  <si>
    <t>BIOC01</t>
  </si>
  <si>
    <t>Biocon Limited</t>
  </si>
  <si>
    <t>INE376G01013</t>
  </si>
  <si>
    <t>LICH02</t>
  </si>
  <si>
    <t>LIC Housing Finance Limited</t>
  </si>
  <si>
    <t>INE115A01026</t>
  </si>
  <si>
    <t>ABFS01</t>
  </si>
  <si>
    <t>Aditya Birla Capital Limited</t>
  </si>
  <si>
    <t>INE674K01013</t>
  </si>
  <si>
    <t>VNBL03</t>
  </si>
  <si>
    <t>Varun Beverages Limited</t>
  </si>
  <si>
    <t>INE200M01039</t>
  </si>
  <si>
    <t>Beverages</t>
  </si>
  <si>
    <t>DABU02</t>
  </si>
  <si>
    <t>Dabur India Limited</t>
  </si>
  <si>
    <t>INE016A01026</t>
  </si>
  <si>
    <t>Personal Products</t>
  </si>
  <si>
    <t>CGCE01</t>
  </si>
  <si>
    <t>Crompton Greaves Consumer Electricals Limited</t>
  </si>
  <si>
    <t>INE299U01018</t>
  </si>
  <si>
    <t>LARS02</t>
  </si>
  <si>
    <t>Larsen &amp; Toubro Limited</t>
  </si>
  <si>
    <t>INE018A01030</t>
  </si>
  <si>
    <t>INOW01</t>
  </si>
  <si>
    <t>Inox Wind Limited</t>
  </si>
  <si>
    <t>INE066P01011</t>
  </si>
  <si>
    <t>ONCO02</t>
  </si>
  <si>
    <t>One 97 Communications Limited</t>
  </si>
  <si>
    <t>INE982J01020</t>
  </si>
  <si>
    <t>MACR01</t>
  </si>
  <si>
    <t>Lodha Developers Limited</t>
  </si>
  <si>
    <t>INE670K01029</t>
  </si>
  <si>
    <t>PHFP02</t>
  </si>
  <si>
    <t>PNB Housing Finance Limited</t>
  </si>
  <si>
    <t>INE572E01012</t>
  </si>
  <si>
    <t>CHLO02</t>
  </si>
  <si>
    <t>Exide Industries Limited</t>
  </si>
  <si>
    <t>INE302A01020</t>
  </si>
  <si>
    <t>GODP02</t>
  </si>
  <si>
    <t>Godrej Properties Limited</t>
  </si>
  <si>
    <t>INE484J01027</t>
  </si>
  <si>
    <t>YESB03</t>
  </si>
  <si>
    <t>Yes Bank Limited</t>
  </si>
  <si>
    <t>INE528G01035</t>
  </si>
  <si>
    <t>TELC03</t>
  </si>
  <si>
    <t>Tata Motors Passenger Vehicles Limited</t>
  </si>
  <si>
    <t>INE155A01022</t>
  </si>
  <si>
    <t>IOIC01</t>
  </si>
  <si>
    <t>Indian Oil Corporation Limited</t>
  </si>
  <si>
    <t>INE242A01010</t>
  </si>
  <si>
    <t>HPEC01</t>
  </si>
  <si>
    <t>Hindustan Petroleum Corporation Limited</t>
  </si>
  <si>
    <t>INE094A01015</t>
  </si>
  <si>
    <t>HAIL03</t>
  </si>
  <si>
    <t>Havells India Limited</t>
  </si>
  <si>
    <t>INE176B01034</t>
  </si>
  <si>
    <t>PHMI02</t>
  </si>
  <si>
    <t>The Phoenix Mills Limited</t>
  </si>
  <si>
    <t>INE211B01039</t>
  </si>
  <si>
    <t>SLIF01</t>
  </si>
  <si>
    <t>SBI Life Insurance Company Limited</t>
  </si>
  <si>
    <t>INE123W01016</t>
  </si>
  <si>
    <t>Insurance</t>
  </si>
  <si>
    <t>LAUR02</t>
  </si>
  <si>
    <t>Laurus Labs Limited</t>
  </si>
  <si>
    <t>INE947Q01028</t>
  </si>
  <si>
    <t>CHOL02</t>
  </si>
  <si>
    <t>Cholamandalam Investment and Finance Company Ltd</t>
  </si>
  <si>
    <t>INE121A01024</t>
  </si>
  <si>
    <t>(b) Unlisted</t>
  </si>
  <si>
    <t>CHOLJUL26</t>
  </si>
  <si>
    <t>Cholamandalam Investment and Finance Company Ltd July 2026 Future</t>
  </si>
  <si>
    <t>LAURJUL26</t>
  </si>
  <si>
    <t>Laurus Labs Limited July 2026 Future</t>
  </si>
  <si>
    <t>SLIFJUL26</t>
  </si>
  <si>
    <t>SBI Life Insurance Company Limited July 2026 Future</t>
  </si>
  <si>
    <t>PGCIJUL26</t>
  </si>
  <si>
    <t>Power Grid Corporation of India Limited July 2026 Future</t>
  </si>
  <si>
    <t>PHMIJUL26</t>
  </si>
  <si>
    <t>The Phoenix Mills Limited July 2026 Future</t>
  </si>
  <si>
    <t>HAILJUL26</t>
  </si>
  <si>
    <t>Havells India Limited July 2026 Future</t>
  </si>
  <si>
    <t>HPECJUL26</t>
  </si>
  <si>
    <t>Hindustan Petroleum Corporation Limited July 2026 Future</t>
  </si>
  <si>
    <t>IOICJUL26</t>
  </si>
  <si>
    <t>Indian Oil Corporation Limited July 2026 Future</t>
  </si>
  <si>
    <t>TELCJUL26</t>
  </si>
  <si>
    <t>Tata Motors Passenger Vehicles Limited July 2026 Future</t>
  </si>
  <si>
    <t>YESBJUL26</t>
  </si>
  <si>
    <t>Yes Bank Limited July 2026 Future</t>
  </si>
  <si>
    <t>GODPJUL26</t>
  </si>
  <si>
    <t>Godrej Properties Limited July 2026 Future</t>
  </si>
  <si>
    <t>CHLOJUL26</t>
  </si>
  <si>
    <t>Exide Industries Limited July 2026 Future</t>
  </si>
  <si>
    <t>PHFPJUL26</t>
  </si>
  <si>
    <t>PNB Housing Finance Limited July 2026 Future</t>
  </si>
  <si>
    <t>MACRJUL26</t>
  </si>
  <si>
    <t>Lodha Developers Limited July 2026 Future</t>
  </si>
  <si>
    <t>ONCOJUL26</t>
  </si>
  <si>
    <t>One 97 Communications Limited July 2026 Future</t>
  </si>
  <si>
    <t>INOWJUL26</t>
  </si>
  <si>
    <t>Inox Wind Limited July 2026 Future</t>
  </si>
  <si>
    <t>LARSJUL26</t>
  </si>
  <si>
    <t>Larsen &amp; Toubro Limited July 2026 Future</t>
  </si>
  <si>
    <t>CGCEJUL26</t>
  </si>
  <si>
    <t>Crompton Greaves Consumer Electricals Limited July 2026 Future</t>
  </si>
  <si>
    <t>DABUJUL26</t>
  </si>
  <si>
    <t>Dabur India Limited July 2026 Future</t>
  </si>
  <si>
    <t>BINLJUL26</t>
  </si>
  <si>
    <t>Indus Towers Limited July 2026 Future</t>
  </si>
  <si>
    <t>MAUDJUL26</t>
  </si>
  <si>
    <t>Maruti Suzuki India Limited July 2026 Future</t>
  </si>
  <si>
    <t>CHELJUL26</t>
  </si>
  <si>
    <t>Zydus Lifesciences Limited July 2026 Future</t>
  </si>
  <si>
    <t>VNBLJUL26</t>
  </si>
  <si>
    <t>Varun Beverages Limited July 2026 Future</t>
  </si>
  <si>
    <t>ABFSJUL26</t>
  </si>
  <si>
    <t>Aditya Birla Capital Limited July 2026 Future</t>
  </si>
  <si>
    <t>RTBKJUL26</t>
  </si>
  <si>
    <t>RBL Bank Limited July 2026 Future</t>
  </si>
  <si>
    <t>ITCLJUL26</t>
  </si>
  <si>
    <t>ITC Limited July 2026 Future</t>
  </si>
  <si>
    <t>LICHJUL26</t>
  </si>
  <si>
    <t>LIC Housing Finance Limited July 2026 Future</t>
  </si>
  <si>
    <t>BIOCJUL26</t>
  </si>
  <si>
    <t>Biocon Limited July 2026 Future</t>
  </si>
  <si>
    <t>SAILJUL26</t>
  </si>
  <si>
    <t>Steel Authority of India Limited July 2026 Future</t>
  </si>
  <si>
    <t>RELSJUL26</t>
  </si>
  <si>
    <t>Jio Financial Services Limited July 2026 Future</t>
  </si>
  <si>
    <t>COALJUL26</t>
  </si>
  <si>
    <t>Coal India Limited July 2026 Future</t>
  </si>
  <si>
    <t>GLPHJUL26</t>
  </si>
  <si>
    <t>Glenmark Pharmaceuticals Limited July 2026 Future</t>
  </si>
  <si>
    <t>IHOTJUL26</t>
  </si>
  <si>
    <t>The Indian Hotels Company Limited July 2026 Future</t>
  </si>
  <si>
    <t>TPOWJUL26</t>
  </si>
  <si>
    <t>Tata Power Company Limited July 2026 Future</t>
  </si>
  <si>
    <t>NTPCJUL26</t>
  </si>
  <si>
    <t>NTPC Limited July 2026 Future</t>
  </si>
  <si>
    <t>CIPLJUL26</t>
  </si>
  <si>
    <t>Cipla Limited July 2026 Future</t>
  </si>
  <si>
    <t>NBCCJUL26</t>
  </si>
  <si>
    <t>NBCC (India) Limited July 2026 Future</t>
  </si>
  <si>
    <t>BANDJUL26</t>
  </si>
  <si>
    <t>Bandhan Bank Limited July 2026 Future</t>
  </si>
  <si>
    <t>BKBAJUL26</t>
  </si>
  <si>
    <t>Bank of Baroda July 2026 Future</t>
  </si>
  <si>
    <t>PUBAJUL26</t>
  </si>
  <si>
    <t>Punjab National Bank July 2026 Future</t>
  </si>
  <si>
    <t>GMRIJUL26</t>
  </si>
  <si>
    <t>GMR Airports Limited July 2026 Future</t>
  </si>
  <si>
    <t>IBCLAUG26</t>
  </si>
  <si>
    <t>ICICI Bank Limited August 2026 Future</t>
  </si>
  <si>
    <t>NMDCJUL26</t>
  </si>
  <si>
    <t>NMDC Limited July 2026 Future</t>
  </si>
  <si>
    <t>SHTRJUL26</t>
  </si>
  <si>
    <t>Shriram Finance Limited July 2026 Future</t>
  </si>
  <si>
    <t>MAHIJUL26</t>
  </si>
  <si>
    <t>Mahindra &amp; Mahindra Limited July 2026 Future</t>
  </si>
  <si>
    <t>BHAHJUL26</t>
  </si>
  <si>
    <t>Bharat Heavy Electricals Limited July 2026 Future</t>
  </si>
  <si>
    <t>KMBKJUL26</t>
  </si>
  <si>
    <t>Kotak Mahindra Bank Limited July 2026 Future</t>
  </si>
  <si>
    <t>IBCLJUL26</t>
  </si>
  <si>
    <t>ICICI Bank Limited July 2026 Future</t>
  </si>
  <si>
    <t>UTIBJUL26</t>
  </si>
  <si>
    <t>Axis Bank Limited July 2026 Future</t>
  </si>
  <si>
    <t>HDFBJUL26</t>
  </si>
  <si>
    <t>HDFC Bank Limited July 2026 Future</t>
  </si>
  <si>
    <t>HDFB1030</t>
  </si>
  <si>
    <t>INE040A16II2</t>
  </si>
  <si>
    <t>CANB1080</t>
  </si>
  <si>
    <t>INE476A16F94</t>
  </si>
  <si>
    <t>INBK515</t>
  </si>
  <si>
    <t>INE562A16QE7</t>
  </si>
  <si>
    <t>NBAR873</t>
  </si>
  <si>
    <t>INE261F16AG4</t>
  </si>
  <si>
    <t>SIDB660</t>
  </si>
  <si>
    <t>INE556F16CC2</t>
  </si>
  <si>
    <t>GOI3027</t>
  </si>
  <si>
    <t>IN3120200362</t>
  </si>
  <si>
    <t>GOI4815</t>
  </si>
  <si>
    <t>IN1520220113</t>
  </si>
  <si>
    <t>SIDB591</t>
  </si>
  <si>
    <t>INE556F08KW0</t>
  </si>
  <si>
    <t>LICH684</t>
  </si>
  <si>
    <t>INE115A07QY1</t>
  </si>
  <si>
    <t>GOI5615</t>
  </si>
  <si>
    <t>IN3120230278</t>
  </si>
  <si>
    <t>GOI4811</t>
  </si>
  <si>
    <t>IN2920220174</t>
  </si>
  <si>
    <t>GOI4450</t>
  </si>
  <si>
    <t>IN2220220064</t>
  </si>
  <si>
    <t>GOI5601</t>
  </si>
  <si>
    <t>IN3120230401</t>
  </si>
  <si>
    <t>GOI5811</t>
  </si>
  <si>
    <t>IN3120240079</t>
  </si>
  <si>
    <t>GOI5201</t>
  </si>
  <si>
    <t>IN3120230179</t>
  </si>
  <si>
    <t>GOI3511</t>
  </si>
  <si>
    <t>IN2220210131</t>
  </si>
  <si>
    <t>GOI2939</t>
  </si>
  <si>
    <t>IN1920200491</t>
  </si>
  <si>
    <t>GOI2955</t>
  </si>
  <si>
    <t>IN1920200541</t>
  </si>
  <si>
    <t>GOI2444</t>
  </si>
  <si>
    <t>IN1920200020</t>
  </si>
  <si>
    <t>GOI6178</t>
  </si>
  <si>
    <t>IN1020220126</t>
  </si>
  <si>
    <t>GOI5036</t>
  </si>
  <si>
    <t>IN2220220221</t>
  </si>
  <si>
    <t>GOI5357</t>
  </si>
  <si>
    <t>IN2920230256</t>
  </si>
  <si>
    <t>GOI5156</t>
  </si>
  <si>
    <t>IN3120230096</t>
  </si>
  <si>
    <t>GOI2418</t>
  </si>
  <si>
    <t>IN1020190519</t>
  </si>
  <si>
    <t>GOI3984</t>
  </si>
  <si>
    <t>IN2920210415</t>
  </si>
  <si>
    <t>GOI2932</t>
  </si>
  <si>
    <t>IN1920200459</t>
  </si>
  <si>
    <t>GOI4283</t>
  </si>
  <si>
    <t>IN2920210308</t>
  </si>
  <si>
    <t>MUND02</t>
  </si>
  <si>
    <t>Adani Ports and Special Economic Zone Limited</t>
  </si>
  <si>
    <t>INE742F01042</t>
  </si>
  <si>
    <t>INAV01</t>
  </si>
  <si>
    <t>InterGlobe Aviation Limited</t>
  </si>
  <si>
    <t>INE646L01027</t>
  </si>
  <si>
    <t>ASPA02</t>
  </si>
  <si>
    <t>Asian Paints Limited</t>
  </si>
  <si>
    <t>INE021A01026</t>
  </si>
  <si>
    <t>LAKM02</t>
  </si>
  <si>
    <t>Trent Limited</t>
  </si>
  <si>
    <t>INE849A01020</t>
  </si>
  <si>
    <t>BALN01</t>
  </si>
  <si>
    <t>Bajaj Auto Limited</t>
  </si>
  <si>
    <t>INE917I01010</t>
  </si>
  <si>
    <t>NEST02</t>
  </si>
  <si>
    <t>Nestle India Limited</t>
  </si>
  <si>
    <t>INE239A01024</t>
  </si>
  <si>
    <t>ADAP02</t>
  </si>
  <si>
    <t>Adani Power Limited</t>
  </si>
  <si>
    <t>INE814H01029</t>
  </si>
  <si>
    <t>APOL02</t>
  </si>
  <si>
    <t>Apollo Hospitals Enterprise Limited</t>
  </si>
  <si>
    <t>INE437A01024</t>
  </si>
  <si>
    <t>TEMA02</t>
  </si>
  <si>
    <t>Tech Mahindra Limited</t>
  </si>
  <si>
    <t>INE669C01036</t>
  </si>
  <si>
    <t>TMLC01</t>
  </si>
  <si>
    <t>Tata Motors Ltd</t>
  </si>
  <si>
    <t>INE1TAE01010</t>
  </si>
  <si>
    <t>ADAN02</t>
  </si>
  <si>
    <t>Adani Enterprises Limited</t>
  </si>
  <si>
    <t>INE423A01024</t>
  </si>
  <si>
    <t>Metals &amp; Minerals Trading</t>
  </si>
  <si>
    <t>MAHE01</t>
  </si>
  <si>
    <t>Max Healthcare Institute Limited</t>
  </si>
  <si>
    <t>INE027H01010</t>
  </si>
  <si>
    <t>KCUL02</t>
  </si>
  <si>
    <t>Cummins India Limited</t>
  </si>
  <si>
    <t>INE298A01020</t>
  </si>
  <si>
    <t>AVSP01</t>
  </si>
  <si>
    <t>Avenue Supermarts Limited</t>
  </si>
  <si>
    <t>INE192R01011</t>
  </si>
  <si>
    <t>MOSU03</t>
  </si>
  <si>
    <t>Samvardhana Motherson International Limited</t>
  </si>
  <si>
    <t>INE775A01035</t>
  </si>
  <si>
    <t>CROM02</t>
  </si>
  <si>
    <t>CG Power and Industrial Solutions Limited</t>
  </si>
  <si>
    <t>INE067A01029</t>
  </si>
  <si>
    <t>HDLI01</t>
  </si>
  <si>
    <t>HDFC Life Insurance Company Limited</t>
  </si>
  <si>
    <t>INE795G01014</t>
  </si>
  <si>
    <t>PFCL01</t>
  </si>
  <si>
    <t>Power Finance Corporation Limited</t>
  </si>
  <si>
    <t>INE134E01011</t>
  </si>
  <si>
    <t>BPCL01</t>
  </si>
  <si>
    <t>Bharat Petroleum Corporation Limited</t>
  </si>
  <si>
    <t>INE029A01011</t>
  </si>
  <si>
    <t>BRIT03</t>
  </si>
  <si>
    <t>Britannia Industries Limited</t>
  </si>
  <si>
    <t>INE216A01030</t>
  </si>
  <si>
    <t>HDAM01</t>
  </si>
  <si>
    <t>HDFC Asset Management Company Limited</t>
  </si>
  <si>
    <t>INE127D01025</t>
  </si>
  <si>
    <t>VAML01</t>
  </si>
  <si>
    <t>Vedanta Aluminium Metal Limited</t>
  </si>
  <si>
    <t>INE1CDF01017</t>
  </si>
  <si>
    <t>ADTL01</t>
  </si>
  <si>
    <t>Adani Energy Solutions Limited</t>
  </si>
  <si>
    <t>INE931S01010</t>
  </si>
  <si>
    <t>AGEL01</t>
  </si>
  <si>
    <t>Adani Green Energy Limited</t>
  </si>
  <si>
    <t>INE364U01010</t>
  </si>
  <si>
    <t>PIDI02</t>
  </si>
  <si>
    <t>Pidilite Industries Limited</t>
  </si>
  <si>
    <t>INE318A01026</t>
  </si>
  <si>
    <t>Chemicals &amp; Petrochemicals</t>
  </si>
  <si>
    <t>SESA02</t>
  </si>
  <si>
    <t>Vedanta Limited</t>
  </si>
  <si>
    <t>INE205A01025</t>
  </si>
  <si>
    <t>Diversified Metals</t>
  </si>
  <si>
    <t>GAIL01</t>
  </si>
  <si>
    <t>GAIL (India) Limited</t>
  </si>
  <si>
    <t>INE129A01019</t>
  </si>
  <si>
    <t>SOEL02</t>
  </si>
  <si>
    <t>Solar Industries India Limited</t>
  </si>
  <si>
    <t>INE343H01029</t>
  </si>
  <si>
    <t>GCPL02</t>
  </si>
  <si>
    <t>Godrej Consumer Products Limited</t>
  </si>
  <si>
    <t>INE102D01028</t>
  </si>
  <si>
    <t>MCSP02</t>
  </si>
  <si>
    <t>United Spirits Limited</t>
  </si>
  <si>
    <t>INE854D01024</t>
  </si>
  <si>
    <t>JSPL03</t>
  </si>
  <si>
    <t>Jindal Steel Limited</t>
  </si>
  <si>
    <t>INE749A01030</t>
  </si>
  <si>
    <t>ASEA02</t>
  </si>
  <si>
    <t>ABB India Limited</t>
  </si>
  <si>
    <t>INE117A01022</t>
  </si>
  <si>
    <t>MOTI02</t>
  </si>
  <si>
    <t>Bosch Limited</t>
  </si>
  <si>
    <t>INE323A01026</t>
  </si>
  <si>
    <t>SHCE01</t>
  </si>
  <si>
    <t>Shree Cement Limited</t>
  </si>
  <si>
    <t>INE070A01015</t>
  </si>
  <si>
    <t>UNBI01</t>
  </si>
  <si>
    <t>Union Bank of India</t>
  </si>
  <si>
    <t>INE692A01016</t>
  </si>
  <si>
    <t>LTIL01</t>
  </si>
  <si>
    <t>LTM Limited</t>
  </si>
  <si>
    <t>INE214T01019</t>
  </si>
  <si>
    <t>SENE01</t>
  </si>
  <si>
    <t>Siemens Energy India Limited</t>
  </si>
  <si>
    <t>INE1NPP01017</t>
  </si>
  <si>
    <t>MUFL01</t>
  </si>
  <si>
    <t>Muthoot Finance Limited</t>
  </si>
  <si>
    <t>INE414G01012</t>
  </si>
  <si>
    <t>SIEM02</t>
  </si>
  <si>
    <t>Siemens Limited</t>
  </si>
  <si>
    <t>INE003A01024</t>
  </si>
  <si>
    <t>HYUN01</t>
  </si>
  <si>
    <t>Hyundai Motor India Ltd</t>
  </si>
  <si>
    <t>INE0V6F01027</t>
  </si>
  <si>
    <t>HZIN02</t>
  </si>
  <si>
    <t>Hindustan Zinc Limited</t>
  </si>
  <si>
    <t>INE267A01025</t>
  </si>
  <si>
    <t>ORIC01</t>
  </si>
  <si>
    <t>Orient Cement Limited</t>
  </si>
  <si>
    <t>INE876N01018</t>
  </si>
  <si>
    <t>MAZG02</t>
  </si>
  <si>
    <t>Mazagon Dock Shipbuilders Limited</t>
  </si>
  <si>
    <t>INE249Z01020</t>
  </si>
  <si>
    <t>Industrial Manufacturing</t>
  </si>
  <si>
    <t>IRLY01</t>
  </si>
  <si>
    <t>Indian Railway Finance Corporation Limited</t>
  </si>
  <si>
    <t>INE053F01010</t>
  </si>
  <si>
    <t>TCAL01</t>
  </si>
  <si>
    <t>Tata Capital Limited</t>
  </si>
  <si>
    <t>INE976I01016</t>
  </si>
  <si>
    <t>VEDA03</t>
  </si>
  <si>
    <t>Vedanta Oil and Gas Ltd</t>
  </si>
  <si>
    <t>INE704J01044</t>
  </si>
  <si>
    <t>TOPH02</t>
  </si>
  <si>
    <t>Torrent Pharmaceuticals Limited</t>
  </si>
  <si>
    <t>INE685A01028</t>
  </si>
  <si>
    <t>NIFTYFJUL26</t>
  </si>
  <si>
    <t>NIFTY July 2026 Future</t>
  </si>
  <si>
    <t>NIFNXJUL26</t>
  </si>
  <si>
    <t>Nifty Next 50 July 2026 Future</t>
  </si>
  <si>
    <t>Long</t>
  </si>
  <si>
    <t>Kotak Mahindra Bank Limited (24/09/2026)</t>
  </si>
  <si>
    <t>Axis Bank Limited (11/08/2026)</t>
  </si>
  <si>
    <t>National Bank For Agriculture and Rural Development (18/09/2026)</t>
  </si>
  <si>
    <t>Kotak Mahindra Bank Limited (18/12/2026)</t>
  </si>
  <si>
    <t>Canara Bank (18/12/2026)</t>
  </si>
  <si>
    <t>Canara Bank (11/11/2026)</t>
  </si>
  <si>
    <t>HDFC Bank Limited (10/09/2026)</t>
  </si>
  <si>
    <t>Indian Bank (28/07/2026)</t>
  </si>
  <si>
    <t>Indian Bank (30/10/2026)</t>
  </si>
  <si>
    <t>Bank of Baroda (16/10/2026)</t>
  </si>
  <si>
    <t>National Bank For Agriculture and Rural Development (19/01/2027)</t>
  </si>
  <si>
    <t>Kotak Mahindra Bank Limited (08/01/2027)</t>
  </si>
  <si>
    <t>Small Industries Dev Bank of India (16/12/2026)</t>
  </si>
  <si>
    <t>National Bank For Agriculture and Rural Development (22/01/2027)</t>
  </si>
  <si>
    <t>Small Industries Dev Bank of India (09/07/2026)</t>
  </si>
  <si>
    <t>Axis Bank Limited (10/08/2026)</t>
  </si>
  <si>
    <t>HDFC Bank Limited (21/09/2026)</t>
  </si>
  <si>
    <t>Small Industries Dev Bank of India (10/11/2026)</t>
  </si>
  <si>
    <t>Bank of Baroda (05/02/2027)</t>
  </si>
  <si>
    <t>Axis Bank Limited (27/11/2026)</t>
  </si>
  <si>
    <t>Punjab National Bank (15/09/2026)</t>
  </si>
  <si>
    <t>Union Bank of India (18/09/2026)</t>
  </si>
  <si>
    <t>HDFC Bank Limited (24/08/2026)</t>
  </si>
  <si>
    <t>Canara Bank (15/09/2026)</t>
  </si>
  <si>
    <t>Axis Bank Limited (10/09/2026)</t>
  </si>
  <si>
    <t>Union Bank of India (15/09/2026)</t>
  </si>
  <si>
    <t>Axis Bank Limited (18/08/2026)</t>
  </si>
  <si>
    <t>Bank of Baroda (10/09/2026)</t>
  </si>
  <si>
    <t>Bank of Baroda (17/08/2026)</t>
  </si>
  <si>
    <t>HDFC Bank Limited (21/12/2026)</t>
  </si>
  <si>
    <t>Canara Bank (08/01/2027)</t>
  </si>
  <si>
    <t>Indian Bank (12/01/2027)</t>
  </si>
  <si>
    <t>National Bank For Agriculture and Rural Development (27/01/2027)</t>
  </si>
  <si>
    <t>Export Import Bank of India (21/08/2026)</t>
  </si>
  <si>
    <t>Hindustan Petroleum Corporation Limited (15/09/2026)</t>
  </si>
  <si>
    <t>REC Limited (21/09/2026)</t>
  </si>
  <si>
    <t>Hindustan Petroleum Corporation Limited (17/09/2026)</t>
  </si>
  <si>
    <t>Export Import Bank of India (22/09/2026)</t>
  </si>
  <si>
    <t>NTPC Limited (23/09/2026)</t>
  </si>
  <si>
    <t>7.13% Power Finance Corporation Limited (15/07/2026)</t>
  </si>
  <si>
    <t>6.72% IndiGrid Infrastructure Trust (14/09/2026)</t>
  </si>
  <si>
    <t>7.77% Power Finance Corporation Limited (15/07/2026)</t>
  </si>
  <si>
    <t>7.4% National Housing Bank (16/07/2026)</t>
  </si>
  <si>
    <t>Export Import Bank of India (09/09/2026)</t>
  </si>
  <si>
    <t>Small Industries Dev Bank of India (08/09/2026)</t>
  </si>
  <si>
    <t>Tata Capital Limited (28/08/2026)</t>
  </si>
  <si>
    <t>Small Industries Dev Bank of India (21/09/2026)</t>
  </si>
  <si>
    <t>National Bank For Financing Infrastructure And Development (04/08/2026)</t>
  </si>
  <si>
    <t>ICICI Securities Limited (28/08/2026)</t>
  </si>
  <si>
    <t>Bharti Telecom Limited (18/09/2026)</t>
  </si>
  <si>
    <t>Bharti Telecom Limited (03/09/2026)</t>
  </si>
  <si>
    <t>HDFC Securities Limited (25/08/2026)</t>
  </si>
  <si>
    <t>Bajaj Finance Limited (03/09/2026)</t>
  </si>
  <si>
    <t>National Bank For Agriculture and Rural Development (08/09/2026)</t>
  </si>
  <si>
    <t>National Bank For Agriculture and Rural Development (10/09/2026)</t>
  </si>
  <si>
    <t>NTPC Limited (18/09/2026)</t>
  </si>
  <si>
    <t>LIC Housing Finance Limited (17/09/2026)</t>
  </si>
  <si>
    <t>HDFC Securities Limited (05/08/2026)</t>
  </si>
  <si>
    <t>IND A1+</t>
  </si>
  <si>
    <t>Parag Parikh Flexi Cap Fund (An open-ended dynamic equity scheme investing across large cap, mid-cap, small-cap stocks)</t>
  </si>
  <si>
    <t>Parag Parikh Liquid Fund (An Open Ended Liquid Scheme. A Relatively Low Interest Rate Risk and Relatively low Credit Risk)</t>
  </si>
  <si>
    <t>Parag Parikh ELSS Tax Saver Fund (An open ended equity linked saving scheme with a statutory lock in of 3 years and tax benefit)</t>
  </si>
  <si>
    <t>Parag Parikh Conservative Hybrid Fund (An open-ended hybrid scheme investing predominantly in debt instruments)</t>
  </si>
  <si>
    <t>Parag Parikh Arbitrage Fund  ( An open ended scheme investing in arbitrage opportunities )</t>
  </si>
  <si>
    <t>Parag Parikh Dynamic Asset Allocation Fund  (An open ended dynamic asset allocation fund )</t>
  </si>
  <si>
    <t>Parag Parikh Large Cap Fund (An open ended equity scheme predominantly investing in large cap stocks)</t>
  </si>
  <si>
    <t>Computer Software: Programming, Data Processing ##</t>
  </si>
  <si>
    <t>Catalog/Specialty Distribution ##</t>
  </si>
  <si>
    <t>Computer Software: Prepackaged Software ##</t>
  </si>
  <si>
    <t>Long / (Short)</t>
  </si>
  <si>
    <t>Market value 
(Rs. in Lakhs)</t>
  </si>
  <si>
    <t>% to AUM</t>
  </si>
  <si>
    <t>Notes &amp; Symbols</t>
  </si>
  <si>
    <t>(Short)</t>
  </si>
  <si>
    <t># Traded</t>
  </si>
  <si>
    <t xml:space="preserve">$  Less Than 0.01% of Net Asset Value </t>
  </si>
  <si>
    <t>~ Yield to Maturity (YTM) as on June 30, 2026</t>
  </si>
  <si>
    <t>^ Pursuant to AMFI circular no. 135/BP/91/2020-21, Yield to Call (YTC) for AT-1 bonds and Tier-2 bonds as on June 30, 2026</t>
  </si>
  <si>
    <t>7.08% Uttar Pradesh SDL (MD 17/02/2031)</t>
  </si>
  <si>
    <t>7.08% Karnataka SDL (MD 12/08/2031)</t>
  </si>
  <si>
    <t>7.72% Maharashtra SDL (MD 01/03/2031)</t>
  </si>
  <si>
    <t>7.38% Karnataka SDL (MD 04/09/2034)</t>
  </si>
  <si>
    <t>7.82% Tamilnadu SDL (MD 27/10/2032)</t>
  </si>
  <si>
    <t>7.93% Uttar Pradesh SDL (MD 24/03/2030)</t>
  </si>
  <si>
    <t>7.76% Maharashtra SDL (MD 04/10/2030)</t>
  </si>
  <si>
    <t>7.55% Gujarat SDL (MD 20/12/2031)</t>
  </si>
  <si>
    <t>7.49% SIDBI NCD Ser VIII (MD 11/06/2029)</t>
  </si>
  <si>
    <t>7.49% Embassy Off Park RE NCD Sr XVII (22/06/2029)</t>
  </si>
  <si>
    <t>6.78% Maharashtra SDL (MD 25/05/2031)</t>
  </si>
  <si>
    <t>7.61% Gujarat SDL (MD 03/08/2032)</t>
  </si>
  <si>
    <t>7.33% Maharashtra SDL (MD 31/05/2031)</t>
  </si>
  <si>
    <t>7.39% Tamilnadu SDL (MD 12/06/2032)</t>
  </si>
  <si>
    <t>7.40 % NABARD NCD Sr 25D (MD 29/04/2030)</t>
  </si>
  <si>
    <t>7.36% Karnataka SDL (MD 13/03/2034)</t>
  </si>
  <si>
    <t>7.12% Tamilnadu SDL (MD 18/02/2032)</t>
  </si>
  <si>
    <t>7.01% Gujarat SDL (MD 03/09/2031)</t>
  </si>
  <si>
    <t>7.14% Madhya Pradesh SDL (MD 19/03/2032)</t>
  </si>
  <si>
    <t>7.64% Maharashtra SDL (MD 28/09/2032)</t>
  </si>
  <si>
    <t>7.17% Uttar Pradesh SDL (MD 10/03/2031)</t>
  </si>
  <si>
    <t>7.7% Karnataka SDL (MD 08/11/2033)</t>
  </si>
  <si>
    <t>7.73% Maharashtra SDL (MD 29/03/2032)</t>
  </si>
  <si>
    <t>7.6% Karnataka SDL (MD 04/01/2033)</t>
  </si>
  <si>
    <t>6.83% Maharashtra SDL (MD 25/05/2032)</t>
  </si>
  <si>
    <t>7.79% Tamilnadu SDL (MD 04/10/2032)</t>
  </si>
  <si>
    <t>7.7% Maharashtra SDL (MD 08/03/2031)</t>
  </si>
  <si>
    <t>7.72% Maharashtra SDL (MD 23/03/2032)</t>
  </si>
  <si>
    <t>7.02% GOI (MD 18/06/2031)</t>
  </si>
  <si>
    <t>7.75% Uttarpradesh SDL (MD 29/11/2033)</t>
  </si>
  <si>
    <t>7.5% Tamilnadu SDL (MD 24/04/2031)</t>
  </si>
  <si>
    <t>7.75% LIC Housing Fin Ltd NCD Tr444 (MD23/08/29)</t>
  </si>
  <si>
    <t>8.12% Bajaj Fin Ltd NCD SR289 OPTIII (MD 10/09/27)</t>
  </si>
  <si>
    <t>7.27% Tamilnadu SDL (MD 31/07/2032)</t>
  </si>
  <si>
    <t>7.60% Bajaj Fin Ltd NCD Opt 1 (MD 11/02/2030)</t>
  </si>
  <si>
    <t>7.03%National Bk Fin Infra tranch I NCD (MD8/4/30)</t>
  </si>
  <si>
    <t>7.38% Bajaj Finance Ltd NCD Opt II (MD 28/06/2030)</t>
  </si>
  <si>
    <t>7.07% LIC Hsg Fin Tr 455 NCD (MD 29/04/2030)</t>
  </si>
  <si>
    <t>6.86% National Bk Fin Infra TR I (MD 13/11/2030)</t>
  </si>
  <si>
    <t>6.89% Karnataka SDL (MD 15/12/2033)</t>
  </si>
  <si>
    <t>8.68% Andhra Pradesh SDL (MD 24/10/2030)</t>
  </si>
  <si>
    <t>8.48% Kerala SDL (MD 08/08/2030)</t>
  </si>
  <si>
    <t>7.05% Madhya Pradesh SDL (MD 26/03/2032)</t>
  </si>
  <si>
    <t>7.07% IndiGrid Inf NCD SR AF (20/06/2030)</t>
  </si>
  <si>
    <t>6.75% Karnataka SDL (MD 14/10/2033)</t>
  </si>
  <si>
    <t>8.43% Andhra Pradesh SDL (MD 05/12/2030)</t>
  </si>
  <si>
    <t>7.84% Rajasthan SDL (MD 27/10/2032)</t>
  </si>
  <si>
    <t>7.83% Rajasthan SDL (MD 22/06/2032)</t>
  </si>
  <si>
    <t>7.78% Rajasthan SDL (MD 29/03/2033)</t>
  </si>
  <si>
    <t>7.65% Tamilnadu SDL (MD 18/10/2033)</t>
  </si>
  <si>
    <t>7.41% Andhra Pradesh SDL (MD 26/04/2030)</t>
  </si>
  <si>
    <t>7.34% Maharashtra SDL (MD 14/06/2031)</t>
  </si>
  <si>
    <t>7.12% Gujarat SDL (MD 02/03/2032)</t>
  </si>
  <si>
    <t>7.1% Maharashtra SDL (MD 30/09/2032)</t>
  </si>
  <si>
    <t>7.1% Tamilnadu SDL (MD 27/11/2032)</t>
  </si>
  <si>
    <t>7.05% Maharashtra SDL (MD 07/10/2032)</t>
  </si>
  <si>
    <t>6.88% Karnataka SDL (MD 08/12/2032)</t>
  </si>
  <si>
    <t>7.03% Karnataka SDL (MD 26/09/2033)</t>
  </si>
  <si>
    <t>7.15% Karnataka SDL (MD 28/07/2031)</t>
  </si>
  <si>
    <t>8.61% Punjab SDL (MD 14/11/2028)</t>
  </si>
  <si>
    <t>8.5% Andhra Pradesh SDL (MD 28/03/2029)</t>
  </si>
  <si>
    <t>7.7% Rajasthan SDL (MD 18/05/2032)</t>
  </si>
  <si>
    <t>7.74% Maharashtra SDL (MD 01/03/2033)</t>
  </si>
  <si>
    <t>7.32% Maharashtra SDL (MD 31/05/2032)</t>
  </si>
  <si>
    <t>7.33% Tamilnadu SDL (MD 24/07/2032)</t>
  </si>
  <si>
    <t>7.39% Tamilnadu SDL (MD 10/05/2033)</t>
  </si>
  <si>
    <t>7.7% IndiGRID Infra Trust Ser 3 (MD 06/05/2028)</t>
  </si>
  <si>
    <t>7.22% Karnataka SDL (MD 05/09/2032)</t>
  </si>
  <si>
    <t>7.21% Tamilnadu SDL (MD 05/09/2032)</t>
  </si>
  <si>
    <t>6.97% Tamilnadu SDL (MD 18/08/2031)</t>
  </si>
  <si>
    <t>6.97% Tamilnadu SDL (MD 13/10/2031)</t>
  </si>
  <si>
    <t>6.83% Karnataka SDL (MD 15/12/2031)</t>
  </si>
  <si>
    <t>6.95% Tamilnadu SDL (MD 17/02/2031)</t>
  </si>
  <si>
    <t>7.81% Gujarat SDL (MD 12/10/2032)</t>
  </si>
  <si>
    <t>7.42% SIDBI NCD Sr VII (MD 12/03/2029)</t>
  </si>
  <si>
    <t>7.57% LIC Hsg Fin NCD Tr 447 Op I (MD 18/10/2029)</t>
  </si>
  <si>
    <t>7.68% Tamilnadu SDL (MD 25/10/2030)</t>
  </si>
  <si>
    <t>7.79% Rajasthan SDL (MD 04/10/2032)</t>
  </si>
  <si>
    <t>7.7% Maharashtra SDL (MD 25/05/2032)</t>
  </si>
  <si>
    <t>7.6% Tamilnadu SDL (MD 31/01/2031)</t>
  </si>
  <si>
    <t>7.38% Tamilnadu SDL (MD 29/05/2033)</t>
  </si>
  <si>
    <t>7.39% Tamilnadu SDL (MD 26/07/2033)</t>
  </si>
  <si>
    <t>6.83% Maharashtra SDL (MD 23/06/2031)</t>
  </si>
  <si>
    <t>6.52% Karnataka SDL (MD 16/12/2030)</t>
  </si>
  <si>
    <t>6.62% Karnataka SDL (MD 30/12/2032)</t>
  </si>
  <si>
    <t>7.93% Karnataka SDL (MD 08/04/2031)</t>
  </si>
  <si>
    <t>7.67% Andhra Pradesh SDL (MD 25/05/2031)</t>
  </si>
  <si>
    <t>7.66% Maharashtra SDL (MD 15/03/2033)</t>
  </si>
  <si>
    <t>7.73% Rajasthan SDL (MD 01/11/2033)</t>
  </si>
  <si>
    <t>7.39% Tamilnadu SDL (MD 21/06/2033)</t>
  </si>
  <si>
    <t>7.15% Andhra Pradesh SDL (MD 04/03/2031)</t>
  </si>
  <si>
    <t>7.03% Rajasthan SDL (MD 29/12/2031)</t>
  </si>
  <si>
    <t>6.53% Karnataka SDL (MD 02/12/2030)</t>
  </si>
  <si>
    <t>6.94% Rajasthan SDL (MD 29/09/2033)</t>
  </si>
  <si>
    <t>Special situation</t>
  </si>
  <si>
    <t>Notes &amp; Symbols :-</t>
  </si>
  <si>
    <t>^ The Name of the Industry is in accordance with Industry Classification as recommended by AMFI.</t>
  </si>
  <si>
    <t>Notes:</t>
  </si>
  <si>
    <t>1.  Total value provided for securities classified as below investment grade or default and its percentage to NAV - NIL</t>
  </si>
  <si>
    <t>Name of security</t>
  </si>
  <si>
    <t>ISIN Code</t>
  </si>
  <si>
    <t>Net receivable/ market value</t>
  </si>
  <si>
    <t>Total amount due (including principal and interest)</t>
  </si>
  <si>
    <t>(Rs. in Lakhs)</t>
  </si>
  <si>
    <t>(as % to NAV)</t>
  </si>
  <si>
    <t>2.   Total value and percentage of Illiquid Equity Shares: Nil</t>
  </si>
  <si>
    <t>3.   Plan wise per unit Net Asset Value are as follows:</t>
  </si>
  <si>
    <t>Plan / Option</t>
  </si>
  <si>
    <t>Parag Parikh Flexi Cap Fund- Direct Plan Growth</t>
  </si>
  <si>
    <t>Parag Parikh Flexi Cap Fund- Regular Plan Growth</t>
  </si>
  <si>
    <t>Parag Parikh Flexi Cap Fund - Direct Plan - IDCW</t>
  </si>
  <si>
    <t>Parag Parikh Flexi Cap Fund - Regular Plan - IDCW</t>
  </si>
  <si>
    <t>5.   Total Bonus declared during the period ended Jun 2026  - Nil</t>
  </si>
  <si>
    <t>6.    Total outstanding exposure in derivative instruments as on 30 Jun 2026: Rs. (30853865677)</t>
  </si>
  <si>
    <t xml:space="preserve">       (Gross exposure means sum of all long and short positions in derivatives)</t>
  </si>
  <si>
    <t>7.    Total investment in Foreign Securities / ADRs / GDRs as on 30 Jun 2026: Rs. 152698299478.19</t>
  </si>
  <si>
    <t>11.  Portfolio Turnover Ratio (Excluding Equity Arbitrage): Nil</t>
  </si>
  <si>
    <t>12.  Repo transactions in corporate debt securities during the period ending Jun 2026 is Nil.</t>
  </si>
  <si>
    <t>13.  Deviation from the valuation prices given by valuation agencies: Nil</t>
  </si>
  <si>
    <t>14.  Disclosure for investments in derivative instruments</t>
  </si>
  <si>
    <t>Underlying</t>
  </si>
  <si>
    <t>Series</t>
  </si>
  <si>
    <t>Long / Short</t>
  </si>
  <si>
    <t>Futures Price when purchased 
( Rs. Per unit)</t>
  </si>
  <si>
    <t>Current price of the contract
( Rs. Per unit)</t>
  </si>
  <si>
    <t>Margin maintained in Rs. Lakhs</t>
  </si>
  <si>
    <t>JUL26</t>
  </si>
  <si>
    <t>Short</t>
  </si>
  <si>
    <t>AUG26</t>
  </si>
  <si>
    <t>Total %age of existing assets hedged through futures: (2.14%)</t>
  </si>
  <si>
    <t xml:space="preserve">For the period 01-Jun-2026 to 30-Jun-2026, the following details specified for hedging transactions through futures which have been squared off/expired : </t>
  </si>
  <si>
    <t>Total Number of contracts where futures were bought (opening balance)</t>
  </si>
  <si>
    <t>Total Number of contracts where futures were bought</t>
  </si>
  <si>
    <t>Total Number of contracts where futures were sold (opening balance)</t>
  </si>
  <si>
    <t>Total Number of contracts where futures were sold</t>
  </si>
  <si>
    <t>Gross Notional Value of contracts where futures were bought (opening balance) Rs.</t>
  </si>
  <si>
    <t>Gross Notional Value of contracts where futures were bought Rs.</t>
  </si>
  <si>
    <t>Gross Notional Value of contracts where futures were sold (opening balance) Rs.</t>
  </si>
  <si>
    <t>Gross Notional Value of contracts where futures were sold Rs.</t>
  </si>
  <si>
    <t>Net Profit/Loss value on all contracts combined Rs.</t>
  </si>
  <si>
    <t>Exposure created due to over hedging through futures (quantity of hedging position exceeding the quantity of existing position being hedged) is Nil.</t>
  </si>
  <si>
    <t>B. Other than Hedging Positions through Futures as on 30-Jun-2026 : Nil</t>
  </si>
  <si>
    <t>Option Price when purchased 
( Rs. Per unit)</t>
  </si>
  <si>
    <t xml:space="preserve">For the period 01-Jun-2026 to 30-Jun-2026, the following details specified for Other than hedging transactions through futures which have been squared off/expired :Nil </t>
  </si>
  <si>
    <t>C. Hedging Position through Put Option as on 30-Jun-2026 : Nil</t>
  </si>
  <si>
    <t xml:space="preserve">D. Other than Hedging Positions through Options as on 30-Jun-2026 :Nil </t>
  </si>
  <si>
    <t xml:space="preserve">For the period 01-Jun-2026 to 30-Jun-2026, the following details specified for non-hedging transactions through options which have already been exercised/expired : </t>
  </si>
  <si>
    <t>Total Number of contracts entered into</t>
  </si>
  <si>
    <t>Gross Notional Value of contracts entered into Rs.</t>
  </si>
  <si>
    <t>Net Profit/Loss value on all contracts (treat premium paid as loss) Rs.</t>
  </si>
  <si>
    <t>E. Hedging Positions through swaps as on 30-Jun-2026: Nil</t>
  </si>
  <si>
    <t>2.   Plan wise per unit Net Asset Value are as follows: (Rs.)</t>
  </si>
  <si>
    <t>Options</t>
  </si>
  <si>
    <t>Direct Plan</t>
  </si>
  <si>
    <t>Parag Parikh Liquid Fund- Direct Plan Growth</t>
  </si>
  <si>
    <t>Parag Parikh Liquid Fund- Direct Plan- Daily Reinvestment of IDCW*</t>
  </si>
  <si>
    <t>Parag Parikh Liquid Fund- Direct Plan- Weekly Reinvestment of IDCW*</t>
  </si>
  <si>
    <t>Parag Parikh Liquid Fund- Direct Plan- Monthly IDCW*</t>
  </si>
  <si>
    <t>Regular Plan</t>
  </si>
  <si>
    <t>Parag Parikh Liquid Fund- Regular Plan Growth</t>
  </si>
  <si>
    <t>Parag Parikh Liquid Fund- Regular Plan- Daily Reinvestment of IDCW*</t>
  </si>
  <si>
    <t>Parag Parikh Liquid Fund- Regular Plan- Weekly Reinvestment of IDCW*</t>
  </si>
  <si>
    <t>Parag Parikh Liquid Fund- Regular Plan- Monthly IDCW*</t>
  </si>
  <si>
    <t>Record Date</t>
  </si>
  <si>
    <t>Daily IDCW* (Direct)</t>
  </si>
  <si>
    <t>Jun 2026</t>
  </si>
  <si>
    <t>Direct Plan- Daily Reinvestment of IDCW*</t>
  </si>
  <si>
    <t>Daily IDCW* (Regular)</t>
  </si>
  <si>
    <t>Regular Plan- Daily Reinvestment of IDCW*</t>
  </si>
  <si>
    <t>Weekly IDCW* (Direct)</t>
  </si>
  <si>
    <t>01/06/2026</t>
  </si>
  <si>
    <t>Direct Plan- Weekly Reinvestment of IDCW*</t>
  </si>
  <si>
    <t>08/06/2026</t>
  </si>
  <si>
    <t>15/06/2026</t>
  </si>
  <si>
    <t>22/06/2026</t>
  </si>
  <si>
    <t>29/06/2026</t>
  </si>
  <si>
    <t>Weekly IDCW* (Regular)</t>
  </si>
  <si>
    <t>Regular Plan- Weekly Reinvestment of IDCW*</t>
  </si>
  <si>
    <t>Monthly IDCW* (Direct)</t>
  </si>
  <si>
    <t>Direct Plan- Monthly IDCW*</t>
  </si>
  <si>
    <t>Monthly IDCW* (Regular)</t>
  </si>
  <si>
    <t>Regular Plan- Monthly IDCW*</t>
  </si>
  <si>
    <t>For more details on Dividend history visit our website on following path: https://amc.ppfas.com/schemes/parag-parikh-liquid-fund/dividend/</t>
  </si>
  <si>
    <t>Face Value per unit = Rs.1000/-</t>
  </si>
  <si>
    <t>4.   Total Bonus declared during the period ended  30 June 2026 - Nil</t>
  </si>
  <si>
    <t>5.    Total outstanding exposure in derivative instruments as on 30 June 2026 - Nil</t>
  </si>
  <si>
    <t>6.    Total investment in Foreign Securities / ADRs / GDRs as on 30 June 2026 - Nil</t>
  </si>
  <si>
    <t>7.    Details of transactions of Credit Default Swap for the month ended 30 June 2026 - Nil</t>
  </si>
  <si>
    <t>8.   Average Portfolio Maturity is 62 days</t>
  </si>
  <si>
    <t>10.  Portfolio Classification by Asset Class(%) :</t>
  </si>
  <si>
    <t xml:space="preserve">        T Bills</t>
  </si>
  <si>
    <t xml:space="preserve">        Goverment Securities</t>
  </si>
  <si>
    <t xml:space="preserve">        Commercial Papers (CP) / Certificate Of Deposit (CD)</t>
  </si>
  <si>
    <t xml:space="preserve">        Debt Securities</t>
  </si>
  <si>
    <t xml:space="preserve">        Cash,Cash Equivalents and Net Current Assets including TREPS, CDMDF</t>
  </si>
  <si>
    <t>11.  Portfolio Classification by Rating Class(%) :</t>
  </si>
  <si>
    <t xml:space="preserve">        Sovereign</t>
  </si>
  <si>
    <t xml:space="preserve">        CRISIL AAA</t>
  </si>
  <si>
    <t xml:space="preserve">        CRISIL A1+</t>
  </si>
  <si>
    <t xml:space="preserve">        Cash,Cash Equivalents and Net Current Assets including TREPS</t>
  </si>
  <si>
    <t>12.  Deviation from the valuation prices given by valuation agencies: NIL</t>
  </si>
  <si>
    <t>3.   Plan wise per unit Net Asset Value are as follows: (Rs.)</t>
  </si>
  <si>
    <t>Parag Parikh ELSS Tax Saver Fund-Direct Plan</t>
  </si>
  <si>
    <t>Parag Parikh ELSS Tax Saver Fund-Regular Plan</t>
  </si>
  <si>
    <t>5.   Total Bonus declared during the period ended  30 June 2026 - Nil</t>
  </si>
  <si>
    <t>6.    Total outstanding exposure in derivative instruments as on 30 June 2026 - Nil</t>
  </si>
  <si>
    <t>7.    Total investment in Foreign Securities / ADRs / GDRs as on 30 June 2026 - Nil</t>
  </si>
  <si>
    <t>11.  Repo transactions in corporate debt securities during the period ending  30 June 2026 - Nil</t>
  </si>
  <si>
    <t>Parag Parikh Conservative Hybrid Fund - Direct Plan - Growth</t>
  </si>
  <si>
    <t>Parag Parikh Conservative Hybrid Fund - Direct Plan - Monthly IDCW</t>
  </si>
  <si>
    <t>Parag Parikh Conservative Hybrid Fund - Regular Plan - Growth</t>
  </si>
  <si>
    <t>Parag Parikh Conservative Hybrid Fund - Regular Plan - Monthly IDCW</t>
  </si>
  <si>
    <t>5.    Total outstanding exposure in derivative instruments as on 30 June 2026: Rs.(503467192.5)</t>
  </si>
  <si>
    <t xml:space="preserve">        Equity &amp; Equity related</t>
  </si>
  <si>
    <t xml:space="preserve">        Others</t>
  </si>
  <si>
    <t>13.  Disclosure for investments in derivative instruments</t>
  </si>
  <si>
    <t>A. Hedging Positions through Futures as on 30 June 2026</t>
  </si>
  <si>
    <t>Margin maintained 
(Rs. In Lakhs)</t>
  </si>
  <si>
    <t>B. Other than Hedging Positions through Futures as on  30-Jun-2026 : Nil</t>
  </si>
  <si>
    <t>For the period 01-Jun-2026 to 30-Jun-2026, the following details specified for Other than hedging transactions through futures which have been squared off/expired : Nil</t>
  </si>
  <si>
    <t>** Margin Shown collectively under Hedging position</t>
  </si>
  <si>
    <t>D. Other than Hedging Positions through Options as on 30-Jun-2026 :Nil</t>
  </si>
  <si>
    <t>Total exposure through options as a % of net assets : $0.00%</t>
  </si>
  <si>
    <t>For the period 01-Jun-2026 to 30-Jun-2026, the following details specified for non-hedging transactions through options which have already been exercised/expired :</t>
  </si>
  <si>
    <t>Parag Parikh Arbitrage Fund - Direct Plan Growth</t>
  </si>
  <si>
    <t>Parag Parikh Arbitrage Fund - Regular Plan Growth</t>
  </si>
  <si>
    <t>7.    Total investment in Foreign Securities / ADRs / GDRs as on 30 Jun 2026: Rs. Nil</t>
  </si>
  <si>
    <t>13.  Deviation from the valuation prices given by valuation agencies: NIL</t>
  </si>
  <si>
    <t>D. Other than Hedging Positions through Options as on 30-Jun-2026: Nil</t>
  </si>
  <si>
    <t>Total exposure through options as a % of net assets : Nil</t>
  </si>
  <si>
    <t>2.   Plan wise per unit Net Asset Value are as follows:</t>
  </si>
  <si>
    <t>Parag Parikh Dynamic Asset Allocation Fund - Direct Plan - Growth</t>
  </si>
  <si>
    <t>Parag Parikh Dynamic Asset Allocation Fund - Direct Plan - Monthly IDCW</t>
  </si>
  <si>
    <t>Parag Parikh Dynamic Asset Allocation Fund - Regular Plan - Growth</t>
  </si>
  <si>
    <t>Parag Parikh Dynamic Asset Allocation Fund - Regular Plan - Monthly IDCW</t>
  </si>
  <si>
    <t>4.   Total Bonus declared during the period ended Jun 2026  - Nil</t>
  </si>
  <si>
    <t>5.    Total outstanding exposure in derivative instruments as on Jun 2026: Rs. (3376949143.5)</t>
  </si>
  <si>
    <t>6.    Total investment in Foreign Securities / ADRs / GDRs as on 30 Jun 2026: Rs. Nil</t>
  </si>
  <si>
    <t>B. Other than Hedging Positions through Futures as on  30-Jun-2026 :  Nil</t>
  </si>
  <si>
    <t>Parag Parikh Large Cap Fund - Direct Plan Growth</t>
  </si>
  <si>
    <t>Parag Parikh Large Cap Fund - Direct Plan IDCW</t>
  </si>
  <si>
    <t>Parag Parikh Large Cap Fund - Regular Plan Growth</t>
  </si>
  <si>
    <t>Parag Parikh Large Cap Fund - Regular Plan IDCW</t>
  </si>
  <si>
    <t>5.    Total outstanding exposure in derivative instruments as on 30 June 2026: Rs.28815382.5</t>
  </si>
  <si>
    <t>A. Hedging Positions through Futures as on 30 June 2026 Nil</t>
  </si>
  <si>
    <t>For the period 01-Jun-2026 to 30-Jun-2026, the following details specified for hedging transactions through futures which have been squared off/expired : Nil</t>
  </si>
  <si>
    <t xml:space="preserve">B. Other than Hedging Positions through Futures as on  30-Jun-2026 : </t>
  </si>
  <si>
    <t>Nifty Next 50</t>
  </si>
  <si>
    <t>NIFTY</t>
  </si>
  <si>
    <t>Total exposure through futures as  % of net assets : 0.37%</t>
  </si>
  <si>
    <t xml:space="preserve">For the period 01-Jun-2026 to 30-Jun-2026, the following details specified for Other than hedging transactions through futures which have been squared off/expired : </t>
  </si>
  <si>
    <t>8.    Total Commission paid in the month of Jun 2026: Rs.202422554.86</t>
  </si>
  <si>
    <t>10.  Portfolio Turnover Ratio (Including Equity Arbitrage): 43.26</t>
  </si>
  <si>
    <t>11.  Portfolio Turnover Ratio (Excluding Equity Arbitrage): 17.48</t>
  </si>
  <si>
    <t xml:space="preserve">Dividend Option(s) / Plan(s) is renamed as Income Distribution cum capital withdrawal (“IDCW”) Option(s) / Plan(s).
</t>
  </si>
  <si>
    <t>Total exposure through futures as  % of net assets : (1.48%)</t>
  </si>
  <si>
    <t>6.    Total outstanding exposure in derivative instruments as on Jun 2026: Rs. (19744397818.25)</t>
  </si>
  <si>
    <t>For the period 01-Jun-2026 to 30-Jun-2026, the following details specified for non-hedging transactions through options which have already been exercised/expired :Nil</t>
  </si>
  <si>
    <t>Total exposure through futures as  % of net assets : (12.79%)</t>
  </si>
  <si>
    <t>Date</t>
  </si>
  <si>
    <t>Scheme</t>
  </si>
  <si>
    <t>Benchmark</t>
  </si>
  <si>
    <t>Index</t>
  </si>
  <si>
    <t>Value of Investment of Rs. 10,000/-</t>
  </si>
  <si>
    <t>PPFCF</t>
  </si>
  <si>
    <t>PPFCF (Direct Plan)</t>
  </si>
  <si>
    <t>Nifty 500 (TRI)</t>
  </si>
  <si>
    <t xml:space="preserve">Nifty 50 (TRI) </t>
  </si>
  <si>
    <t>Since Inception (24 May, 2013)</t>
  </si>
  <si>
    <t>June 30, 2025 to June 30, 2026 (Last 1 Year)</t>
  </si>
  <si>
    <t>June 30, 2023 to June 30, 2026 (Last 3 Years)</t>
  </si>
  <si>
    <t>June 30, 2021 to June 30, 2026 (Last 5 Years)</t>
  </si>
  <si>
    <t>June 30, 2016 to June 30, 2026 (Last 10 Years)</t>
  </si>
  <si>
    <t>SIP Investment Performance - Parag Parikh Flexi Cap Fund - Regular Plan</t>
  </si>
  <si>
    <t>Total Amount Invested</t>
  </si>
  <si>
    <t>Market value of Investment</t>
  </si>
  <si>
    <t>Returns (Annualised) (%)</t>
  </si>
  <si>
    <t>Nifty 500 (TRI) Returns (Annualised) (%)</t>
  </si>
  <si>
    <t>Nifty 50 (TRI) Returns (Annualised) (%)</t>
  </si>
  <si>
    <t>SIP Investment Performance - Parag Parikh Flexi Cap Fund - Direct Plan</t>
  </si>
  <si>
    <t>Quantitative indicators</t>
  </si>
  <si>
    <t>Standard Deviation</t>
  </si>
  <si>
    <t>Standard Deviation( Benchmark )</t>
  </si>
  <si>
    <t>Sharpe Ratio</t>
  </si>
  <si>
    <t>Beta</t>
  </si>
  <si>
    <t>Information Ratio</t>
  </si>
  <si>
    <t>Treynor Ratio</t>
  </si>
  <si>
    <t>VaR</t>
  </si>
  <si>
    <t>Risk free rate of return (FIMMDA MIBOR)</t>
  </si>
  <si>
    <t>Debt Quants as on  as on June 30, 2026</t>
  </si>
  <si>
    <t>Macaulay Duration (years)</t>
  </si>
  <si>
    <t>This Product is suitable for investors who are seeking*</t>
  </si>
  <si>
    <t xml:space="preserve">      -     To generate long-term capital growth from an actively managed portfolio primarily of Equity and Equity related Securities.</t>
  </si>
  <si>
    <t xml:space="preserve">      -     Scheme shall invest in Indian equities, foreign equities and related instruments and debt securities.</t>
  </si>
  <si>
    <t xml:space="preserve">      *   Investors should consult their financial advisers if in doubt about whether the product is suitable for them.</t>
  </si>
  <si>
    <t>Scheme's Riskometer</t>
  </si>
  <si>
    <t>AMFI Tier 1 Benchmark's Riskometer</t>
  </si>
  <si>
    <t>(Nifty 500 TRI)</t>
  </si>
  <si>
    <t>Lumpsum Investment Performance (Compounded annual returns)</t>
  </si>
  <si>
    <t>PPTSF</t>
  </si>
  <si>
    <t>PPTSF (Direct Plan)</t>
  </si>
  <si>
    <t>Since Inception (24 July, 2019)</t>
  </si>
  <si>
    <t>SIP Investment Performance - Parag Parikh ELSS Tax Saver Fund - Regular Plan - Growth</t>
  </si>
  <si>
    <t>SIP Investment Performance - Parag Parikh ELSS Tax Saver Fund - Direct Plan - Growth</t>
  </si>
  <si>
    <t>PPLF</t>
  </si>
  <si>
    <t>PPLF  (Direct Plan)</t>
  </si>
  <si>
    <t>CRISIL Liquid Debt A-I Index</t>
  </si>
  <si>
    <t>CRISIL 1 Year T-Bill Index</t>
  </si>
  <si>
    <t>Since Inception (11 May, 2018)</t>
  </si>
  <si>
    <t>June 23, 2026 to June 30, 2026 (Last 7 days)</t>
  </si>
  <si>
    <t>June 15, 2026 to June 30, 2026 (Last 15 Days)</t>
  </si>
  <si>
    <t>May 31, 2026 to June 30, 2026 (Last 1 Month)</t>
  </si>
  <si>
    <t>March 31, 2026 to June 30, 2026 (Last 3 Month)</t>
  </si>
  <si>
    <t>December 31, 2025 to June 30, 2026 (Last 6 Month)</t>
  </si>
  <si>
    <t>Avg maturity of the fund (days)</t>
  </si>
  <si>
    <t>Modified duration (years)</t>
  </si>
  <si>
    <t>All the above debt quants calculated on amount invest in debt securities (including accured interest), deployment of funds in TREPS &amp; Reverse Repo and net receivables/payable.</t>
  </si>
  <si>
    <t>All the above debt quants ratios are computed excluding investment in CDMDF units</t>
  </si>
  <si>
    <t>**YTM is calculated on the basis of annualised yield for all securities.</t>
  </si>
  <si>
    <r>
      <t xml:space="preserve">                         </t>
    </r>
    <r>
      <rPr>
        <b/>
        <sz val="9"/>
        <color indexed="8"/>
        <rFont val="Arial"/>
        <family val="2"/>
      </rPr>
      <t>Potential Risk Class</t>
    </r>
  </si>
  <si>
    <t xml:space="preserve">   Credit Risk →</t>
  </si>
  <si>
    <t>Relatively Low (Class A)</t>
  </si>
  <si>
    <t>Moderate (Class B)</t>
  </si>
  <si>
    <t>Relatively High (Class C)</t>
  </si>
  <si>
    <t>Interest Rate Risk ↓</t>
  </si>
  <si>
    <t>Relatively Low (Class I)</t>
  </si>
  <si>
    <t>A-I</t>
  </si>
  <si>
    <t>Moderate (Class II)</t>
  </si>
  <si>
    <t>Relatively High (Class III)</t>
  </si>
  <si>
    <t>A-I – A scheme with relatively low interest rate risk and relatively low credit risk</t>
  </si>
  <si>
    <t xml:space="preserve">      -    Income over the short term</t>
  </si>
  <si>
    <t xml:space="preserve">      -    Investments in Debt/money market instruments</t>
  </si>
  <si>
    <t>( CRISIL Liquid Debt A-1 Index )</t>
  </si>
  <si>
    <t xml:space="preserve">      -    Long term capital appreciation</t>
  </si>
  <si>
    <t xml:space="preserve">      -    Investment predominantly in equity and equity related securities.</t>
  </si>
  <si>
    <t xml:space="preserve">Lumpsum Investment Performance </t>
  </si>
  <si>
    <t>PPCHF</t>
  </si>
  <si>
    <t>PPCHF (Direct Plan)</t>
  </si>
  <si>
    <t>CRISIL Hybrid 85+15 Conservative Index</t>
  </si>
  <si>
    <t>Crisil 10 year Gilt Index</t>
  </si>
  <si>
    <t>Since Inception (26 May, 2021)</t>
  </si>
  <si>
    <t>SIP Investment Performance - Parag Parikh Conservative Hybrid Fund - Regular Plan - Growth</t>
  </si>
  <si>
    <t>CRISIL Hybrid 85+15 - Conservative Index Returns (Annualised) (%)</t>
  </si>
  <si>
    <t>Crisil 10 year Gilt Index Returns (Annualised) (%)</t>
  </si>
  <si>
    <t>SIP Investment Performance - Parag Parikh Conservative Hybrid Fund - Direct Plan - Growth</t>
  </si>
  <si>
    <t>Avg maturity of the fund (Years)</t>
  </si>
  <si>
    <t>** YTM is calculated on the basis of annualised yield for all securities.</t>
  </si>
  <si>
    <t xml:space="preserve">      -    To generate regular income through investments predominantly in debt and money market instruments.</t>
  </si>
  <si>
    <t xml:space="preserve">      -    Long term capital appreciation from the portion of equity investments under the scheme.</t>
  </si>
  <si>
    <t>AMFI Tier 1 Benchmark’s Riskometer</t>
  </si>
  <si>
    <t>Scheme’s Riskometer</t>
  </si>
  <si>
    <t>(CRISIL Hybrid 85+15 Conservative Index TRI)</t>
  </si>
  <si>
    <t>PPAF</t>
  </si>
  <si>
    <t>PPAF (Direct Plan)</t>
  </si>
  <si>
    <t>Nifty 50 Arbitrage Index</t>
  </si>
  <si>
    <t>Since Inception (02 Nov, 2023)</t>
  </si>
  <si>
    <t>NA</t>
  </si>
  <si>
    <t>SIP Investment Performance - Parag Parikh Arbitrage Fund - Regular Plan - Growth</t>
  </si>
  <si>
    <t>Nifty 50 Arbitrage Index Returns (Annualised) (%)</t>
  </si>
  <si>
    <t>CRISIL 1 Year T-Bill Index Returns (Annualised) (%)</t>
  </si>
  <si>
    <t>SIP Investment Performance - Parag Parikh Arbitrage Fund - Direct Plan - Growth</t>
  </si>
  <si>
    <t xml:space="preserve">      -    To generate income by investing in arbitrage opportunities</t>
  </si>
  <si>
    <t xml:space="preserve">      -    Predominantly investing in arbitrage opportunities in the cash and derivatives segment of the equity market.</t>
  </si>
  <si>
    <t>(NIFTY 50Arbitrage (TRI))</t>
  </si>
  <si>
    <t>PPDAAF</t>
  </si>
  <si>
    <t>PPDAAF (Direct Plan)</t>
  </si>
  <si>
    <t>CRISIL Hybrid 50+50 - Moderate Index</t>
  </si>
  <si>
    <t>Nifty 50 TRI</t>
  </si>
  <si>
    <t>Since Inception (27 Feb, 2024)</t>
  </si>
  <si>
    <t>CRISIL Hybrid 50+50 - Moderate Index (Annualised) (%)</t>
  </si>
  <si>
    <t>Nifty 50 TRI (Annualised) (%)</t>
  </si>
  <si>
    <t>SIP Investment Performance - Parag Parikh Dynamic Asset Allocation Fund - Direct Plan - Growth</t>
  </si>
  <si>
    <t>Avg maturity of the fund (years)</t>
  </si>
  <si>
    <t xml:space="preserve">     -    Capital Appreciation &amp; Income generation over medium to long term.</t>
  </si>
  <si>
    <t xml:space="preserve">     -  Investment in equity and equity related instruments as well as debt and money market instruments while managing risk through active asset allocation</t>
  </si>
  <si>
    <t>(CRISIL Hybrid 50+50 Moderate Index)</t>
  </si>
  <si>
    <t xml:space="preserve">      -     Wealth creation over long term.</t>
  </si>
  <si>
    <t xml:space="preserve">      -     To invest predominantly in equity and equity related instruments of large cap companies</t>
  </si>
  <si>
    <t>(Nifty 100 TRI)</t>
  </si>
  <si>
    <t>YTM** ( Regular &amp; Direct )</t>
  </si>
  <si>
    <t>Small Industries Dev Bank of India (24/09/2026) #</t>
  </si>
  <si>
    <t>Small Industries Dev Bank of India (13/10/2026) #</t>
  </si>
  <si>
    <t>Indian Bank (22/01/2027) #</t>
  </si>
  <si>
    <t>National Bank For Agriculture and Rural Development (14/01/2027) #</t>
  </si>
  <si>
    <t>ICICI Bank Limited (15/09/2026) #</t>
  </si>
  <si>
    <t>Bank of Baroda (15/12/2026) #</t>
  </si>
  <si>
    <t>Punjab National Bank (15/12/2026) #</t>
  </si>
  <si>
    <t>ICICI Bank Limited (27/01/2027) #</t>
  </si>
  <si>
    <t>Bank of Baroda (25/11/2026) #</t>
  </si>
  <si>
    <t>National Bank For Agriculture and Rural Development (28/01/2027) #</t>
  </si>
  <si>
    <t>HDFC Bank Limited (13/11/2026) #</t>
  </si>
  <si>
    <t>HDFC Bank Limited (22/01/2027) #</t>
  </si>
  <si>
    <t>Bank of Baroda (04/02/2027) #</t>
  </si>
  <si>
    <t>Bank of Baroda (16/09/2026) #</t>
  </si>
  <si>
    <t>Punjab National Bank (05/02/2027) #</t>
  </si>
  <si>
    <t>Export Import Bank of India (14/12/2026) #</t>
  </si>
  <si>
    <t>7.58% National Bank For Agriculture and Rural Development (31/07/2026) #</t>
  </si>
  <si>
    <t>HDFC Bank Limited (11/09/2026) #</t>
  </si>
  <si>
    <t>Canara Bank (14/08/2026) #</t>
  </si>
  <si>
    <t>National Bank For Agriculture and Rural Development (11/09/2026) #</t>
  </si>
  <si>
    <t>Tata Capital Limited (20/07/2026) #</t>
  </si>
  <si>
    <t>7.64% NABARD Sr 25B NCD (MD 06/12/2029) #</t>
  </si>
  <si>
    <t>7.3763% Bajaj Fina NCD (MD 26/06/2028) #</t>
  </si>
  <si>
    <t>7.39% SIDBI NCD Ser IX (MD 21/03/2030) #</t>
  </si>
  <si>
    <t>6.90% LIC Housing Fin Ltd NCD Tr456(MD 17/09/2027) #</t>
  </si>
  <si>
    <t>8.15% Tata Capital Ltd NCD (MD 11/06/2029) #</t>
  </si>
  <si>
    <t>Small Industries Dev Bank of India (26/02/2027) #</t>
  </si>
  <si>
    <t>Corporate Debt Market Development Fund - Class A2 Units</t>
  </si>
  <si>
    <t>8.    Total Commission paid in the month of Jun 2026: Rs. 15450256.42</t>
  </si>
  <si>
    <t>8.    Total Commission paid in the month of Jun 2026: Rs. 1137392.42</t>
  </si>
  <si>
    <t>10.  Portfolio Turnover Ratio : 21.08</t>
  </si>
  <si>
    <t>10.  Portfolio Turnover Ratio (Including Equity Arbitrage): 932.59</t>
  </si>
  <si>
    <t>8.   Average Portfolio Maturity is 1345 Days</t>
  </si>
  <si>
    <t>8.   Average Portfolio Maturity is 1015 Days</t>
  </si>
  <si>
    <t/>
  </si>
  <si>
    <t>4.   Total IDCW* (Net) declared during the period ended Jun 2026  - Nil</t>
  </si>
  <si>
    <t>3.   Total IDCW* (Net) declared during the period ended 30 June 2026</t>
  </si>
  <si>
    <t>IDCW* Per Unit
(Huf &amp; Individuals)</t>
  </si>
  <si>
    <t>IDCW* Per Unit
(Others)</t>
  </si>
  <si>
    <t>IDCW* Per Unit 
(Others)</t>
  </si>
  <si>
    <t>4.   Total IDCW* (Net) declared during the period ended 30 June 2026- Nil</t>
  </si>
  <si>
    <t xml:space="preserve">3.   Total IDCW* (Net) declared during the period ended 30 June 2026 </t>
  </si>
  <si>
    <t>3.   Total IDCW* (Net) declared during the period ended 30 June 2026 :</t>
  </si>
  <si>
    <t>3.   Total IDCW* (Net) declared during the period ended 30 June 2026- Nil</t>
  </si>
  <si>
    <t>9.  Repo transactions in corporate debt securities during the period ending 30 June 2026 is Nil</t>
  </si>
  <si>
    <t>## The Name of the Industry is in accordance with Industry Classification for Foreign Securities is as per NASDAQ.</t>
  </si>
  <si>
    <t>10.  Deviation from the valuation prices given by valuation agencies: NIL</t>
  </si>
  <si>
    <t>11.  Disclosure for investments in derivative instruments</t>
  </si>
  <si>
    <t>9.    Total Brokerage paid for Buying/ Selling of Investment for Jun 2026 is Rs.13397107.47</t>
  </si>
  <si>
    <t>9.    Total Brokerage paid for Buying/ Selling of Investment for Jun 2026 is Rs.144854.8</t>
  </si>
  <si>
    <t>9.    Total Brokerage paid for Buying/ Selling of Investment for Jun 2026 is Rs.2233221.61</t>
  </si>
  <si>
    <t>8. Total Brokerage paid for Buying/ Selling of Investment for June 2026 is Rs.168305.81</t>
  </si>
  <si>
    <t>D. Other than Hedging Positions through Options as on 30-Jun-2026-Nil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</si>
</sst>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#,##0.00;\(#,##0.00\)"/>
    <numFmt numFmtId="165" formatCode="#,##0.00%;\(#,##0.00\)%"/>
    <numFmt numFmtId="166" formatCode="#,##0.00%"/>
    <numFmt numFmtId="167" formatCode="_(* #,##0_);_(* \(#,##0\);_(* &quot;-&quot;??_);_(@_)"/>
    <numFmt numFmtId="168" formatCode="dd/mm/yyyy;@"/>
    <numFmt numFmtId="169" formatCode="#,##0.00000"/>
    <numFmt numFmtId="170" formatCode="_(* #,##0.00_);_(* \(#,##0.00\);_(* &quot;-&quot;??_);_(@_)"/>
    <numFmt numFmtId="171" formatCode="[$-809]dd\ mmmm\ yyyy;@"/>
    <numFmt numFmtId="172" formatCode="0.0000"/>
    <numFmt numFmtId="173" formatCode="#,##0.0000"/>
    <numFmt numFmtId="174" formatCode="[$-409]mmmm/yy;@"/>
    <numFmt numFmtId="175" formatCode="_(* #,##0_);_(* \(#,##0\);_(* &quot;-&quot;_);_(* @_)"/>
    <numFmt numFmtId="176" formatCode="_(* #,##0.00_);_(* \(#,##0.00\);_(* &quot;-&quot;_);_(* @_)"/>
    <numFmt numFmtId="177" formatCode="[$-409]d/mmm/yy;@"/>
    <numFmt numFmtId="178" formatCode="0.00000000"/>
  </numFmts>
  <fonts count="13" x14ac:knownFonts="1">
    <font>
      <sz val="11"/>
      <color theme="1"/>
      <name val="Aptos Narrow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FFFFFF"/>
      <name val="Arial"/>
      <family val="2"/>
    </font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232552"/>
      <name val="Arial"/>
      <family val="2"/>
    </font>
    <font>
      <sz val="9"/>
      <color rgb="FFFF0000"/>
      <name val="Arial"/>
      <family val="2"/>
    </font>
    <font>
      <b/>
      <sz val="9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9">
    <xf numFmtId="0" fontId="0" fillId="0" borderId="0"/>
    <xf numFmtId="0" fontId="4" fillId="32" borderId="3"/>
    <xf numFmtId="9" fontId="4" fillId="0" borderId="0" applyFont="0" applyFill="0" applyBorder="0" applyAlignment="0" applyProtection="0"/>
    <xf numFmtId="43" fontId="4" fillId="32" borderId="3" applyFont="0" applyFill="0" applyBorder="0" applyAlignment="0" applyProtection="0"/>
    <xf numFmtId="170" fontId="7" fillId="32" borderId="3" applyFont="0" applyFill="0" applyBorder="0" applyAlignment="0" applyProtection="0"/>
    <xf numFmtId="0" fontId="4" fillId="32" borderId="3"/>
    <xf numFmtId="0" fontId="7" fillId="32" borderId="3"/>
    <xf numFmtId="9" fontId="4" fillId="32" borderId="3" applyFont="0" applyFill="0" applyBorder="0" applyAlignment="0" applyProtection="0"/>
    <xf numFmtId="0" fontId="4" fillId="32" borderId="3"/>
  </cellStyleXfs>
  <cellXfs count="38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12" borderId="4" xfId="0" applyFont="1" applyFill="1" applyBorder="1" applyAlignment="1">
      <alignment horizontal="left" vertical="top" wrapText="1"/>
    </xf>
    <xf numFmtId="0" fontId="3" fillId="14" borderId="3" xfId="0" applyFont="1" applyFill="1" applyBorder="1" applyAlignment="1">
      <alignment horizontal="left" vertical="top" wrapText="1"/>
    </xf>
    <xf numFmtId="3" fontId="1" fillId="16" borderId="4" xfId="0" applyNumberFormat="1" applyFont="1" applyFill="1" applyBorder="1" applyAlignment="1">
      <alignment horizontal="right" vertical="top" wrapText="1"/>
    </xf>
    <xf numFmtId="164" fontId="1" fillId="17" borderId="5" xfId="0" applyNumberFormat="1" applyFont="1" applyFill="1" applyBorder="1" applyAlignment="1">
      <alignment horizontal="right" vertical="top" wrapText="1"/>
    </xf>
    <xf numFmtId="165" fontId="1" fillId="18" borderId="4" xfId="0" applyNumberFormat="1" applyFont="1" applyFill="1" applyBorder="1" applyAlignment="1">
      <alignment horizontal="right" vertical="top" wrapText="1"/>
    </xf>
    <xf numFmtId="0" fontId="1" fillId="19" borderId="5" xfId="0" applyFont="1" applyFill="1" applyBorder="1" applyAlignment="1">
      <alignment horizontal="right" vertical="top" wrapText="1"/>
    </xf>
    <xf numFmtId="164" fontId="2" fillId="21" borderId="6" xfId="0" applyNumberFormat="1" applyFont="1" applyFill="1" applyBorder="1" applyAlignment="1">
      <alignment horizontal="right" vertical="top" wrapText="1"/>
    </xf>
    <xf numFmtId="165" fontId="2" fillId="22" borderId="1" xfId="0" applyNumberFormat="1" applyFont="1" applyFill="1" applyBorder="1" applyAlignment="1">
      <alignment horizontal="right" vertical="top" wrapText="1"/>
    </xf>
    <xf numFmtId="0" fontId="2" fillId="23" borderId="1" xfId="0" applyFont="1" applyFill="1" applyBorder="1" applyAlignment="1">
      <alignment horizontal="right" vertical="top" wrapText="1"/>
    </xf>
    <xf numFmtId="0" fontId="1" fillId="24" borderId="7" xfId="0" applyFont="1" applyFill="1" applyBorder="1" applyAlignment="1">
      <alignment horizontal="left" vertical="top" wrapText="1"/>
    </xf>
    <xf numFmtId="166" fontId="1" fillId="25" borderId="5" xfId="0" applyNumberFormat="1" applyFont="1" applyFill="1" applyBorder="1" applyAlignment="1">
      <alignment horizontal="right" vertical="top" wrapText="1"/>
    </xf>
    <xf numFmtId="164" fontId="2" fillId="26" borderId="1" xfId="0" applyNumberFormat="1" applyFont="1" applyFill="1" applyBorder="1" applyAlignment="1">
      <alignment horizontal="right" vertical="top" wrapText="1"/>
    </xf>
    <xf numFmtId="0" fontId="2" fillId="7" borderId="8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left" vertical="top" wrapText="1"/>
    </xf>
    <xf numFmtId="0" fontId="1" fillId="15" borderId="5" xfId="0" applyFont="1" applyFill="1" applyBorder="1" applyAlignment="1">
      <alignment horizontal="left" vertical="top" wrapText="1"/>
    </xf>
    <xf numFmtId="0" fontId="2" fillId="20" borderId="1" xfId="0" applyFont="1" applyFill="1" applyBorder="1" applyAlignment="1">
      <alignment horizontal="left" vertical="top" wrapText="1"/>
    </xf>
    <xf numFmtId="0" fontId="2" fillId="27" borderId="9" xfId="0" applyFont="1" applyFill="1" applyBorder="1" applyAlignment="1">
      <alignment horizontal="left" vertical="top" wrapText="1"/>
    </xf>
    <xf numFmtId="0" fontId="1" fillId="28" borderId="7" xfId="0" applyFont="1" applyFill="1" applyBorder="1" applyAlignment="1">
      <alignment horizontal="left" vertical="top" wrapText="1"/>
    </xf>
    <xf numFmtId="164" fontId="2" fillId="29" borderId="1" xfId="0" applyNumberFormat="1" applyFont="1" applyFill="1" applyBorder="1" applyAlignment="1">
      <alignment horizontal="right" vertical="top" wrapText="1"/>
    </xf>
    <xf numFmtId="166" fontId="2" fillId="30" borderId="1" xfId="0" applyNumberFormat="1" applyFont="1" applyFill="1" applyBorder="1" applyAlignment="1">
      <alignment horizontal="right" vertical="top" wrapText="1"/>
    </xf>
    <xf numFmtId="0" fontId="2" fillId="31" borderId="9" xfId="0" applyFont="1" applyFill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/>
    </xf>
    <xf numFmtId="0" fontId="2" fillId="32" borderId="3" xfId="1" applyFont="1" applyAlignment="1">
      <alignment horizontal="left" vertical="top"/>
    </xf>
    <xf numFmtId="164" fontId="1" fillId="17" borderId="3" xfId="0" applyNumberFormat="1" applyFont="1" applyFill="1" applyBorder="1" applyAlignment="1">
      <alignment horizontal="right" vertical="top" wrapText="1"/>
    </xf>
    <xf numFmtId="0" fontId="2" fillId="27" borderId="3" xfId="0" applyFont="1" applyFill="1" applyBorder="1" applyAlignment="1">
      <alignment horizontal="left" vertical="top" wrapText="1"/>
    </xf>
    <xf numFmtId="0" fontId="1" fillId="28" borderId="3" xfId="0" applyFont="1" applyFill="1" applyBorder="1" applyAlignment="1">
      <alignment horizontal="left" vertical="top" wrapText="1"/>
    </xf>
    <xf numFmtId="164" fontId="2" fillId="29" borderId="3" xfId="0" applyNumberFormat="1" applyFont="1" applyFill="1" applyBorder="1" applyAlignment="1">
      <alignment horizontal="right" vertical="top" wrapText="1"/>
    </xf>
    <xf numFmtId="166" fontId="2" fillId="30" borderId="3" xfId="0" applyNumberFormat="1" applyFont="1" applyFill="1" applyBorder="1" applyAlignment="1">
      <alignment horizontal="right" vertical="top" wrapText="1"/>
    </xf>
    <xf numFmtId="0" fontId="2" fillId="31" borderId="3" xfId="0" applyFont="1" applyFill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4" fontId="1" fillId="0" borderId="3" xfId="0" applyNumberFormat="1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5" fillId="0" borderId="10" xfId="0" applyFont="1" applyBorder="1" applyAlignment="1" applyProtection="1">
      <alignment wrapText="1"/>
      <protection locked="0"/>
    </xf>
    <xf numFmtId="0" fontId="2" fillId="0" borderId="10" xfId="0" applyFont="1" applyBorder="1" applyAlignment="1">
      <alignment horizontal="righ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164" fontId="1" fillId="0" borderId="5" xfId="0" applyNumberFormat="1" applyFont="1" applyBorder="1" applyAlignment="1">
      <alignment horizontal="right" vertical="top" wrapText="1"/>
    </xf>
    <xf numFmtId="165" fontId="1" fillId="0" borderId="4" xfId="0" applyNumberFormat="1" applyFont="1" applyBorder="1" applyAlignment="1">
      <alignment horizontal="right" vertical="top" wrapText="1"/>
    </xf>
    <xf numFmtId="0" fontId="1" fillId="0" borderId="5" xfId="0" applyFont="1" applyBorder="1" applyAlignment="1">
      <alignment horizontal="right" vertical="top" wrapText="1"/>
    </xf>
    <xf numFmtId="0" fontId="2" fillId="15" borderId="5" xfId="0" applyFont="1" applyFill="1" applyBorder="1" applyAlignment="1">
      <alignment horizontal="left" vertical="top" wrapText="1"/>
    </xf>
    <xf numFmtId="0" fontId="6" fillId="3" borderId="0" xfId="0" applyFont="1" applyFill="1" applyAlignment="1" applyProtection="1">
      <alignment wrapText="1"/>
      <protection locked="0"/>
    </xf>
    <xf numFmtId="0" fontId="6" fillId="0" borderId="0" xfId="0" applyFont="1"/>
    <xf numFmtId="0" fontId="2" fillId="6" borderId="2" xfId="0" applyFont="1" applyFill="1" applyBorder="1" applyAlignment="1">
      <alignment horizontal="left" vertical="top" wrapText="1"/>
    </xf>
    <xf numFmtId="0" fontId="3" fillId="10" borderId="3" xfId="0" applyFont="1" applyFill="1" applyBorder="1" applyAlignment="1">
      <alignment horizontal="justify" vertical="top" wrapText="1"/>
    </xf>
    <xf numFmtId="0" fontId="1" fillId="13" borderId="5" xfId="0" applyFont="1" applyFill="1" applyBorder="1" applyAlignment="1">
      <alignment horizontal="right" vertical="top" wrapText="1"/>
    </xf>
    <xf numFmtId="0" fontId="6" fillId="3" borderId="3" xfId="0" applyFont="1" applyFill="1" applyBorder="1" applyAlignment="1" applyProtection="1">
      <alignment wrapText="1"/>
      <protection locked="0"/>
    </xf>
    <xf numFmtId="172" fontId="9" fillId="32" borderId="10" xfId="5" applyNumberFormat="1" applyFont="1" applyBorder="1"/>
    <xf numFmtId="0" fontId="9" fillId="32" borderId="10" xfId="5" applyFont="1" applyBorder="1" applyAlignment="1">
      <alignment horizontal="center" vertical="center"/>
    </xf>
    <xf numFmtId="0" fontId="9" fillId="32" borderId="10" xfId="5" applyFont="1" applyBorder="1" applyAlignment="1">
      <alignment horizontal="center" vertical="center" wrapText="1"/>
    </xf>
    <xf numFmtId="0" fontId="9" fillId="32" borderId="10" xfId="5" applyFont="1" applyBorder="1" applyAlignment="1">
      <alignment vertical="center"/>
    </xf>
    <xf numFmtId="0" fontId="9" fillId="32" borderId="10" xfId="5" applyFont="1" applyBorder="1"/>
    <xf numFmtId="171" fontId="9" fillId="32" borderId="10" xfId="5" applyNumberFormat="1" applyFont="1" applyBorder="1"/>
    <xf numFmtId="0" fontId="9" fillId="32" borderId="10" xfId="5" applyFont="1" applyBorder="1" applyAlignment="1">
      <alignment vertical="top"/>
    </xf>
    <xf numFmtId="0" fontId="9" fillId="0" borderId="10" xfId="0" applyFont="1" applyBorder="1" applyAlignment="1">
      <alignment horizontal="center" vertical="top" wrapText="1"/>
    </xf>
    <xf numFmtId="0" fontId="9" fillId="0" borderId="10" xfId="0" applyFont="1" applyBorder="1" applyAlignment="1">
      <alignment vertical="top" wrapText="1"/>
    </xf>
    <xf numFmtId="0" fontId="9" fillId="0" borderId="10" xfId="0" applyFont="1" applyBorder="1"/>
    <xf numFmtId="0" fontId="9" fillId="0" borderId="10" xfId="0" applyFont="1" applyBorder="1" applyAlignment="1">
      <alignment vertical="top"/>
    </xf>
    <xf numFmtId="177" fontId="9" fillId="0" borderId="10" xfId="0" applyNumberFormat="1" applyFont="1" applyBorder="1" applyAlignment="1">
      <alignment horizontal="center" vertical="top"/>
    </xf>
    <xf numFmtId="177" fontId="9" fillId="0" borderId="10" xfId="0" quotePrefix="1" applyNumberFormat="1" applyFont="1" applyBorder="1" applyAlignment="1">
      <alignment horizontal="center" vertical="top"/>
    </xf>
    <xf numFmtId="0" fontId="9" fillId="32" borderId="10" xfId="5" applyFont="1" applyBorder="1" applyAlignment="1">
      <alignment vertical="top" wrapText="1"/>
    </xf>
    <xf numFmtId="170" fontId="9" fillId="32" borderId="10" xfId="7" applyNumberFormat="1" applyFont="1" applyFill="1" applyBorder="1"/>
    <xf numFmtId="0" fontId="9" fillId="32" borderId="15" xfId="5" applyFont="1" applyBorder="1" applyAlignment="1">
      <alignment vertical="center"/>
    </xf>
    <xf numFmtId="0" fontId="8" fillId="32" borderId="10" xfId="1" applyFont="1" applyBorder="1" applyAlignment="1">
      <alignment horizontal="center" vertical="top" wrapText="1"/>
    </xf>
    <xf numFmtId="170" fontId="9" fillId="32" borderId="3" xfId="4" applyFont="1" applyFill="1" applyBorder="1" applyAlignment="1">
      <alignment horizontal="right"/>
    </xf>
    <xf numFmtId="43" fontId="9" fillId="32" borderId="3" xfId="3" applyFont="1" applyFill="1" applyBorder="1"/>
    <xf numFmtId="2" fontId="9" fillId="32" borderId="3" xfId="3" applyNumberFormat="1" applyFont="1" applyFill="1" applyBorder="1"/>
    <xf numFmtId="2" fontId="9" fillId="32" borderId="3" xfId="7" applyNumberFormat="1" applyFont="1" applyFill="1" applyBorder="1"/>
    <xf numFmtId="170" fontId="9" fillId="32" borderId="3" xfId="7" applyNumberFormat="1" applyFont="1" applyFill="1" applyBorder="1"/>
    <xf numFmtId="10" fontId="9" fillId="32" borderId="3" xfId="3" applyNumberFormat="1" applyFont="1" applyFill="1" applyBorder="1"/>
    <xf numFmtId="165" fontId="9" fillId="32" borderId="3" xfId="3" applyNumberFormat="1" applyFont="1" applyFill="1" applyBorder="1"/>
    <xf numFmtId="10" fontId="9" fillId="32" borderId="3" xfId="7" applyNumberFormat="1" applyFont="1" applyFill="1" applyBorder="1"/>
    <xf numFmtId="0" fontId="9" fillId="32" borderId="10" xfId="6" applyFont="1" applyBorder="1" applyAlignment="1">
      <alignment vertical="top"/>
    </xf>
    <xf numFmtId="43" fontId="9" fillId="32" borderId="10" xfId="3" applyFont="1" applyFill="1" applyBorder="1"/>
    <xf numFmtId="175" fontId="9" fillId="32" borderId="3" xfId="4" applyNumberFormat="1" applyFont="1" applyFill="1" applyBorder="1"/>
    <xf numFmtId="167" fontId="9" fillId="32" borderId="3" xfId="4" applyNumberFormat="1" applyFont="1" applyFill="1" applyBorder="1"/>
    <xf numFmtId="0" fontId="9" fillId="32" borderId="3" xfId="4" applyNumberFormat="1" applyFont="1" applyFill="1" applyBorder="1" applyAlignment="1">
      <alignment horizontal="left"/>
    </xf>
    <xf numFmtId="0" fontId="8" fillId="32" borderId="10" xfId="5" applyFont="1" applyBorder="1" applyAlignment="1">
      <alignment vertical="top" wrapText="1"/>
    </xf>
    <xf numFmtId="0" fontId="2" fillId="20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4" borderId="3" xfId="0" applyFont="1" applyFill="1" applyBorder="1" applyAlignment="1">
      <alignment horizontal="left" vertical="top" wrapText="1"/>
    </xf>
    <xf numFmtId="164" fontId="2" fillId="21" borderId="3" xfId="0" applyNumberFormat="1" applyFont="1" applyFill="1" applyBorder="1" applyAlignment="1">
      <alignment horizontal="right" vertical="top" wrapText="1"/>
    </xf>
    <xf numFmtId="165" fontId="2" fillId="22" borderId="3" xfId="0" applyNumberFormat="1" applyFont="1" applyFill="1" applyBorder="1" applyAlignment="1">
      <alignment horizontal="right" vertical="top" wrapText="1"/>
    </xf>
    <xf numFmtId="0" fontId="2" fillId="23" borderId="3" xfId="0" applyFont="1" applyFill="1" applyBorder="1" applyAlignment="1">
      <alignment horizontal="right" vertical="top" wrapText="1"/>
    </xf>
    <xf numFmtId="167" fontId="9" fillId="32" borderId="3" xfId="3" applyNumberFormat="1" applyFont="1" applyFill="1" applyBorder="1"/>
    <xf numFmtId="0" fontId="9" fillId="0" borderId="10" xfId="0" applyFont="1" applyBorder="1" applyAlignment="1">
      <alignment vertical="center" wrapText="1"/>
    </xf>
    <xf numFmtId="0" fontId="9" fillId="0" borderId="10" xfId="0" applyFont="1" applyBorder="1" applyAlignment="1">
      <alignment vertical="center"/>
    </xf>
    <xf numFmtId="43" fontId="6" fillId="32" borderId="3" xfId="3" applyFont="1" applyFill="1"/>
    <xf numFmtId="4" fontId="9" fillId="32" borderId="3" xfId="3" applyNumberFormat="1" applyFont="1" applyFill="1" applyBorder="1" applyAlignment="1">
      <alignment vertical="top"/>
    </xf>
    <xf numFmtId="174" fontId="9" fillId="0" borderId="10" xfId="0" applyNumberFormat="1" applyFont="1" applyBorder="1"/>
    <xf numFmtId="174" fontId="9" fillId="32" borderId="10" xfId="5" applyNumberFormat="1" applyFont="1" applyBorder="1"/>
    <xf numFmtId="43" fontId="9" fillId="32" borderId="10" xfId="3" applyFont="1" applyFill="1" applyBorder="1" applyAlignment="1"/>
    <xf numFmtId="4" fontId="9" fillId="32" borderId="3" xfId="4" applyNumberFormat="1" applyFont="1" applyFill="1" applyBorder="1"/>
    <xf numFmtId="170" fontId="9" fillId="32" borderId="3" xfId="4" applyFont="1" applyFill="1" applyBorder="1"/>
    <xf numFmtId="167" fontId="9" fillId="32" borderId="10" xfId="3" applyNumberFormat="1" applyFont="1" applyFill="1" applyBorder="1"/>
    <xf numFmtId="172" fontId="9" fillId="32" borderId="10" xfId="5" applyNumberFormat="1" applyFont="1" applyBorder="1" applyAlignment="1">
      <alignment vertical="top" wrapText="1"/>
    </xf>
    <xf numFmtId="0" fontId="9" fillId="32" borderId="10" xfId="1" applyFont="1" applyBorder="1"/>
    <xf numFmtId="167" fontId="8" fillId="32" borderId="3" xfId="4" applyNumberFormat="1" applyFont="1" applyFill="1" applyBorder="1"/>
    <xf numFmtId="0" fontId="8" fillId="0" borderId="10" xfId="0" applyFont="1" applyBorder="1" applyAlignment="1">
      <alignment vertical="top" wrapText="1"/>
    </xf>
    <xf numFmtId="0" fontId="1" fillId="0" borderId="10" xfId="0" applyFont="1" applyBorder="1" applyAlignment="1">
      <alignment horizontal="left" vertical="top"/>
    </xf>
    <xf numFmtId="0" fontId="9" fillId="0" borderId="3" xfId="0" applyFont="1" applyBorder="1" applyAlignment="1">
      <alignment wrapText="1"/>
    </xf>
    <xf numFmtId="0" fontId="9" fillId="0" borderId="3" xfId="0" applyFont="1" applyBorder="1"/>
    <xf numFmtId="0" fontId="9" fillId="0" borderId="3" xfId="0" applyFont="1" applyBorder="1" applyAlignment="1">
      <alignment vertical="center"/>
    </xf>
    <xf numFmtId="0" fontId="9" fillId="32" borderId="3" xfId="5" applyFont="1"/>
    <xf numFmtId="0" fontId="6" fillId="0" borderId="3" xfId="0" applyFont="1" applyBorder="1"/>
    <xf numFmtId="0" fontId="9" fillId="0" borderId="3" xfId="0" applyFont="1" applyBorder="1" applyAlignment="1">
      <alignment vertical="top"/>
    </xf>
    <xf numFmtId="164" fontId="9" fillId="0" borderId="3" xfId="0" applyNumberFormat="1" applyFont="1" applyBorder="1" applyAlignment="1">
      <alignment vertical="top"/>
    </xf>
    <xf numFmtId="2" fontId="9" fillId="0" borderId="3" xfId="0" applyNumberFormat="1" applyFont="1" applyBorder="1" applyAlignment="1">
      <alignment horizontal="right"/>
    </xf>
    <xf numFmtId="4" fontId="9" fillId="0" borderId="3" xfId="0" applyNumberFormat="1" applyFont="1" applyBorder="1" applyAlignment="1">
      <alignment vertical="top"/>
    </xf>
    <xf numFmtId="43" fontId="9" fillId="32" borderId="3" xfId="3" applyFont="1" applyFill="1" applyBorder="1" applyAlignment="1">
      <alignment horizontal="right"/>
    </xf>
    <xf numFmtId="0" fontId="9" fillId="0" borderId="3" xfId="0" applyFont="1" applyBorder="1" applyAlignment="1">
      <alignment horizontal="left" vertical="top" indent="3"/>
    </xf>
    <xf numFmtId="4" fontId="9" fillId="0" borderId="3" xfId="0" applyNumberFormat="1" applyFont="1" applyBorder="1" applyAlignment="1">
      <alignment horizontal="left" vertical="top" indent="3"/>
    </xf>
    <xf numFmtId="4" fontId="9" fillId="0" borderId="3" xfId="0" applyNumberFormat="1" applyFont="1" applyBorder="1"/>
    <xf numFmtId="2" fontId="9" fillId="0" borderId="3" xfId="0" applyNumberFormat="1" applyFont="1" applyBorder="1" applyAlignment="1">
      <alignment vertical="top"/>
    </xf>
    <xf numFmtId="0" fontId="9" fillId="32" borderId="3" xfId="6" applyFont="1" applyAlignment="1">
      <alignment vertical="top"/>
    </xf>
    <xf numFmtId="173" fontId="8" fillId="32" borderId="3" xfId="6" applyNumberFormat="1" applyFont="1"/>
    <xf numFmtId="0" fontId="8" fillId="0" borderId="3" xfId="0" applyFont="1" applyBorder="1"/>
    <xf numFmtId="174" fontId="9" fillId="32" borderId="3" xfId="5" applyNumberFormat="1" applyFont="1"/>
    <xf numFmtId="172" fontId="9" fillId="32" borderId="3" xfId="5" applyNumberFormat="1" applyFont="1" applyAlignment="1">
      <alignment vertical="top" wrapText="1"/>
    </xf>
    <xf numFmtId="176" fontId="9" fillId="0" borderId="3" xfId="0" applyNumberFormat="1" applyFont="1" applyBorder="1"/>
    <xf numFmtId="170" fontId="9" fillId="0" borderId="3" xfId="0" applyNumberFormat="1" applyFont="1" applyBorder="1"/>
    <xf numFmtId="167" fontId="9" fillId="0" borderId="3" xfId="0" applyNumberFormat="1" applyFont="1" applyBorder="1"/>
    <xf numFmtId="0" fontId="9" fillId="32" borderId="18" xfId="5" applyFont="1" applyBorder="1" applyAlignment="1">
      <alignment horizontal="left"/>
    </xf>
    <xf numFmtId="0" fontId="9" fillId="32" borderId="18" xfId="5" applyFont="1" applyBorder="1"/>
    <xf numFmtId="0" fontId="9" fillId="32" borderId="3" xfId="6" applyFont="1"/>
    <xf numFmtId="0" fontId="5" fillId="0" borderId="3" xfId="0" applyFont="1" applyBorder="1"/>
    <xf numFmtId="0" fontId="8" fillId="32" borderId="3" xfId="5" applyFont="1"/>
    <xf numFmtId="4" fontId="9" fillId="32" borderId="3" xfId="5" applyNumberFormat="1" applyFont="1"/>
    <xf numFmtId="176" fontId="9" fillId="32" borderId="3" xfId="5" applyNumberFormat="1" applyFont="1"/>
    <xf numFmtId="0" fontId="9" fillId="32" borderId="3" xfId="5" applyFont="1" applyAlignment="1">
      <alignment horizontal="left"/>
    </xf>
    <xf numFmtId="0" fontId="6" fillId="0" borderId="18" xfId="0" applyFont="1" applyBorder="1"/>
    <xf numFmtId="0" fontId="9" fillId="32" borderId="3" xfId="5" applyFont="1" applyAlignment="1">
      <alignment vertical="top"/>
    </xf>
    <xf numFmtId="0" fontId="6" fillId="32" borderId="3" xfId="1" applyFont="1"/>
    <xf numFmtId="4" fontId="9" fillId="32" borderId="3" xfId="5" applyNumberFormat="1" applyFont="1" applyAlignment="1">
      <alignment vertical="top"/>
    </xf>
    <xf numFmtId="164" fontId="6" fillId="32" borderId="3" xfId="1" applyNumberFormat="1" applyFont="1"/>
    <xf numFmtId="164" fontId="9" fillId="32" borderId="3" xfId="5" applyNumberFormat="1" applyFont="1" applyAlignment="1">
      <alignment vertical="top"/>
    </xf>
    <xf numFmtId="168" fontId="9" fillId="32" borderId="3" xfId="5" applyNumberFormat="1" applyFont="1"/>
    <xf numFmtId="0" fontId="8" fillId="32" borderId="3" xfId="1" applyFont="1"/>
    <xf numFmtId="0" fontId="5" fillId="32" borderId="3" xfId="1" applyFont="1"/>
    <xf numFmtId="0" fontId="9" fillId="32" borderId="3" xfId="1" applyFont="1"/>
    <xf numFmtId="171" fontId="8" fillId="32" borderId="3" xfId="5" applyNumberFormat="1" applyFont="1"/>
    <xf numFmtId="4" fontId="6" fillId="0" borderId="3" xfId="0" applyNumberFormat="1" applyFont="1" applyBorder="1"/>
    <xf numFmtId="0" fontId="9" fillId="0" borderId="18" xfId="0" applyFont="1" applyBorder="1"/>
    <xf numFmtId="169" fontId="9" fillId="32" borderId="3" xfId="3" applyNumberFormat="1" applyFont="1" applyFill="1" applyBorder="1"/>
    <xf numFmtId="43" fontId="9" fillId="32" borderId="3" xfId="3" applyFont="1" applyFill="1" applyBorder="1" applyAlignment="1"/>
    <xf numFmtId="0" fontId="9" fillId="32" borderId="3" xfId="5" applyFont="1" applyAlignment="1">
      <alignment vertical="top" wrapText="1"/>
    </xf>
    <xf numFmtId="0" fontId="9" fillId="0" borderId="3" xfId="0" applyFont="1" applyBorder="1" applyAlignment="1">
      <alignment vertical="top" wrapText="1"/>
    </xf>
    <xf numFmtId="43" fontId="6" fillId="32" borderId="3" xfId="3" applyFont="1" applyFill="1" applyBorder="1"/>
    <xf numFmtId="4" fontId="9" fillId="32" borderId="3" xfId="6" applyNumberFormat="1" applyFont="1"/>
    <xf numFmtId="0" fontId="8" fillId="32" borderId="3" xfId="6" applyFont="1"/>
    <xf numFmtId="0" fontId="9" fillId="0" borderId="3" xfId="0" applyFont="1" applyBorder="1" applyAlignment="1">
      <alignment horizontal="left"/>
    </xf>
    <xf numFmtId="0" fontId="9" fillId="32" borderId="3" xfId="1" applyFont="1" applyAlignment="1">
      <alignment vertical="top" wrapText="1"/>
    </xf>
    <xf numFmtId="0" fontId="8" fillId="0" borderId="19" xfId="0" applyFont="1" applyBorder="1"/>
    <xf numFmtId="0" fontId="9" fillId="0" borderId="20" xfId="0" applyFont="1" applyBorder="1"/>
    <xf numFmtId="167" fontId="9" fillId="32" borderId="20" xfId="3" applyNumberFormat="1" applyFont="1" applyFill="1" applyBorder="1"/>
    <xf numFmtId="43" fontId="9" fillId="32" borderId="20" xfId="3" applyFont="1" applyFill="1" applyBorder="1"/>
    <xf numFmtId="43" fontId="9" fillId="32" borderId="21" xfId="3" applyFont="1" applyFill="1" applyBorder="1"/>
    <xf numFmtId="0" fontId="9" fillId="0" borderId="15" xfId="0" applyFont="1" applyBorder="1"/>
    <xf numFmtId="43" fontId="9" fillId="32" borderId="22" xfId="3" applyFont="1" applyFill="1" applyBorder="1"/>
    <xf numFmtId="0" fontId="8" fillId="0" borderId="15" xfId="0" applyFont="1" applyBorder="1"/>
    <xf numFmtId="0" fontId="9" fillId="0" borderId="15" xfId="0" applyFont="1" applyBorder="1" applyAlignment="1">
      <alignment vertical="top"/>
    </xf>
    <xf numFmtId="167" fontId="9" fillId="32" borderId="22" xfId="3" applyNumberFormat="1" applyFont="1" applyFill="1" applyBorder="1"/>
    <xf numFmtId="0" fontId="9" fillId="32" borderId="15" xfId="6" applyFont="1" applyBorder="1" applyAlignment="1">
      <alignment vertical="top"/>
    </xf>
    <xf numFmtId="0" fontId="9" fillId="0" borderId="15" xfId="0" applyFont="1" applyBorder="1" applyAlignment="1">
      <alignment horizontal="left" vertical="top" indent="3"/>
    </xf>
    <xf numFmtId="43" fontId="9" fillId="32" borderId="15" xfId="3" applyFont="1" applyFill="1" applyBorder="1" applyAlignment="1">
      <alignment vertical="top"/>
    </xf>
    <xf numFmtId="4" fontId="9" fillId="0" borderId="15" xfId="0" applyNumberFormat="1" applyFont="1" applyBorder="1" applyAlignment="1">
      <alignment vertical="top"/>
    </xf>
    <xf numFmtId="2" fontId="9" fillId="0" borderId="15" xfId="0" applyNumberFormat="1" applyFont="1" applyBorder="1" applyAlignment="1">
      <alignment vertical="top"/>
    </xf>
    <xf numFmtId="43" fontId="9" fillId="32" borderId="22" xfId="3" applyFont="1" applyFill="1" applyBorder="1" applyAlignment="1"/>
    <xf numFmtId="0" fontId="9" fillId="32" borderId="15" xfId="4" applyNumberFormat="1" applyFont="1" applyFill="1" applyBorder="1" applyAlignment="1">
      <alignment horizontal="left"/>
    </xf>
    <xf numFmtId="0" fontId="9" fillId="32" borderId="15" xfId="5" applyFont="1" applyBorder="1" applyAlignment="1">
      <alignment vertical="top" wrapText="1"/>
    </xf>
    <xf numFmtId="168" fontId="9" fillId="32" borderId="22" xfId="5" applyNumberFormat="1" applyFont="1" applyBorder="1"/>
    <xf numFmtId="0" fontId="9" fillId="32" borderId="13" xfId="5" applyFont="1" applyBorder="1" applyAlignment="1">
      <alignment horizontal="left"/>
    </xf>
    <xf numFmtId="43" fontId="6" fillId="32" borderId="16" xfId="3" applyFont="1" applyFill="1" applyBorder="1"/>
    <xf numFmtId="168" fontId="9" fillId="32" borderId="21" xfId="5" applyNumberFormat="1" applyFont="1" applyBorder="1"/>
    <xf numFmtId="0" fontId="9" fillId="32" borderId="15" xfId="5" applyFont="1" applyBorder="1" applyAlignment="1">
      <alignment vertical="top"/>
    </xf>
    <xf numFmtId="0" fontId="8" fillId="32" borderId="15" xfId="6" applyFont="1" applyBorder="1" applyAlignment="1">
      <alignment vertical="top"/>
    </xf>
    <xf numFmtId="43" fontId="6" fillId="32" borderId="22" xfId="3" applyFont="1" applyFill="1" applyBorder="1"/>
    <xf numFmtId="0" fontId="8" fillId="32" borderId="15" xfId="5" applyFont="1" applyBorder="1"/>
    <xf numFmtId="0" fontId="9" fillId="32" borderId="15" xfId="5" applyFont="1" applyBorder="1"/>
    <xf numFmtId="0" fontId="9" fillId="32" borderId="15" xfId="5" applyFont="1" applyBorder="1" applyAlignment="1">
      <alignment horizontal="left"/>
    </xf>
    <xf numFmtId="0" fontId="6" fillId="0" borderId="15" xfId="0" applyFont="1" applyBorder="1"/>
    <xf numFmtId="0" fontId="6" fillId="0" borderId="22" xfId="0" applyFont="1" applyBorder="1"/>
    <xf numFmtId="0" fontId="6" fillId="0" borderId="13" xfId="0" applyFont="1" applyBorder="1"/>
    <xf numFmtId="0" fontId="6" fillId="0" borderId="16" xfId="0" applyFont="1" applyBorder="1"/>
    <xf numFmtId="0" fontId="9" fillId="32" borderId="15" xfId="5" applyFont="1" applyBorder="1" applyAlignment="1">
      <alignment horizontal="left" vertical="top"/>
    </xf>
    <xf numFmtId="170" fontId="6" fillId="32" borderId="22" xfId="1" applyNumberFormat="1" applyFont="1" applyBorder="1"/>
    <xf numFmtId="0" fontId="9" fillId="32" borderId="15" xfId="6" applyFont="1" applyBorder="1"/>
    <xf numFmtId="0" fontId="8" fillId="32" borderId="15" xfId="1" applyFont="1" applyBorder="1"/>
    <xf numFmtId="0" fontId="9" fillId="32" borderId="15" xfId="1" applyFont="1" applyBorder="1"/>
    <xf numFmtId="0" fontId="6" fillId="0" borderId="21" xfId="0" applyFont="1" applyBorder="1"/>
    <xf numFmtId="0" fontId="9" fillId="0" borderId="15" xfId="0" applyFont="1" applyBorder="1" applyAlignment="1">
      <alignment horizontal="left"/>
    </xf>
    <xf numFmtId="177" fontId="9" fillId="32" borderId="15" xfId="1" quotePrefix="1" applyNumberFormat="1" applyFont="1" applyBorder="1" applyAlignment="1">
      <alignment horizontal="center" vertical="top"/>
    </xf>
    <xf numFmtId="0" fontId="1" fillId="0" borderId="15" xfId="0" applyFont="1" applyBorder="1" applyAlignment="1">
      <alignment horizontal="left" vertical="top"/>
    </xf>
    <xf numFmtId="0" fontId="8" fillId="0" borderId="13" xfId="0" applyFont="1" applyBorder="1"/>
    <xf numFmtId="43" fontId="9" fillId="32" borderId="16" xfId="3" applyFont="1" applyFill="1" applyBorder="1"/>
    <xf numFmtId="170" fontId="9" fillId="32" borderId="10" xfId="6" applyNumberFormat="1" applyFont="1" applyBorder="1"/>
    <xf numFmtId="43" fontId="9" fillId="32" borderId="10" xfId="6" applyNumberFormat="1" applyFont="1" applyBorder="1"/>
    <xf numFmtId="0" fontId="8" fillId="0" borderId="10" xfId="0" applyFont="1" applyBorder="1" applyAlignment="1">
      <alignment horizontal="left" indent="5"/>
    </xf>
    <xf numFmtId="171" fontId="8" fillId="32" borderId="10" xfId="5" applyNumberFormat="1" applyFont="1" applyBorder="1"/>
    <xf numFmtId="0" fontId="9" fillId="0" borderId="10" xfId="0" applyFont="1" applyBorder="1" applyAlignment="1">
      <alignment horizontal="left" indent="5"/>
    </xf>
    <xf numFmtId="0" fontId="8" fillId="32" borderId="10" xfId="5" applyFont="1" applyBorder="1"/>
    <xf numFmtId="0" fontId="9" fillId="0" borderId="10" xfId="0" applyFont="1" applyBorder="1" applyAlignment="1">
      <alignment horizontal="left"/>
    </xf>
    <xf numFmtId="172" fontId="6" fillId="0" borderId="10" xfId="0" applyNumberFormat="1" applyFont="1" applyBorder="1"/>
    <xf numFmtId="15" fontId="8" fillId="32" borderId="10" xfId="1" applyNumberFormat="1" applyFont="1" applyBorder="1" applyAlignment="1">
      <alignment horizontal="center" vertical="top"/>
    </xf>
    <xf numFmtId="43" fontId="9" fillId="32" borderId="3" xfId="3" applyFont="1" applyFill="1" applyBorder="1" applyAlignment="1">
      <alignment vertical="center" wrapText="1"/>
    </xf>
    <xf numFmtId="9" fontId="6" fillId="0" borderId="3" xfId="0" applyNumberFormat="1" applyFont="1" applyBorder="1"/>
    <xf numFmtId="0" fontId="9" fillId="0" borderId="10" xfId="0" applyFont="1" applyBorder="1" applyAlignment="1">
      <alignment horizontal="center" vertical="top"/>
    </xf>
    <xf numFmtId="15" fontId="9" fillId="0" borderId="10" xfId="0" applyNumberFormat="1" applyFont="1" applyBorder="1" applyAlignment="1">
      <alignment horizontal="center" vertical="top"/>
    </xf>
    <xf numFmtId="168" fontId="9" fillId="0" borderId="10" xfId="0" applyNumberFormat="1" applyFont="1" applyBorder="1" applyAlignment="1">
      <alignment horizontal="center" vertical="top"/>
    </xf>
    <xf numFmtId="0" fontId="9" fillId="32" borderId="3" xfId="5" applyFont="1" applyAlignment="1">
      <alignment vertical="center"/>
    </xf>
    <xf numFmtId="171" fontId="9" fillId="32" borderId="3" xfId="5" applyNumberFormat="1" applyFont="1"/>
    <xf numFmtId="15" fontId="9" fillId="32" borderId="3" xfId="5" applyNumberFormat="1" applyFont="1"/>
    <xf numFmtId="0" fontId="10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78" fontId="9" fillId="0" borderId="3" xfId="0" applyNumberFormat="1" applyFont="1" applyBorder="1"/>
    <xf numFmtId="4" fontId="9" fillId="32" borderId="3" xfId="7" applyNumberFormat="1" applyFont="1" applyFill="1" applyBorder="1"/>
    <xf numFmtId="0" fontId="6" fillId="0" borderId="10" xfId="0" applyFont="1" applyBorder="1" applyAlignment="1">
      <alignment wrapText="1"/>
    </xf>
    <xf numFmtId="0" fontId="8" fillId="32" borderId="19" xfId="5" applyFont="1" applyBorder="1"/>
    <xf numFmtId="0" fontId="8" fillId="32" borderId="20" xfId="5" applyFont="1" applyBorder="1"/>
    <xf numFmtId="167" fontId="8" fillId="32" borderId="20" xfId="4" applyNumberFormat="1" applyFont="1" applyFill="1" applyBorder="1"/>
    <xf numFmtId="43" fontId="8" fillId="32" borderId="21" xfId="3" applyFont="1" applyFill="1" applyBorder="1" applyAlignment="1">
      <alignment horizontal="right"/>
    </xf>
    <xf numFmtId="0" fontId="9" fillId="32" borderId="22" xfId="5" applyFont="1" applyBorder="1"/>
    <xf numFmtId="0" fontId="9" fillId="32" borderId="22" xfId="5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9" fillId="0" borderId="22" xfId="0" applyFont="1" applyBorder="1" applyAlignment="1">
      <alignment horizontal="center"/>
    </xf>
    <xf numFmtId="0" fontId="9" fillId="0" borderId="22" xfId="0" applyFont="1" applyBorder="1"/>
    <xf numFmtId="177" fontId="9" fillId="0" borderId="15" xfId="0" applyNumberFormat="1" applyFont="1" applyBorder="1" applyAlignment="1">
      <alignment horizontal="center" vertical="top"/>
    </xf>
    <xf numFmtId="177" fontId="9" fillId="32" borderId="15" xfId="5" applyNumberFormat="1" applyFont="1" applyBorder="1" applyAlignment="1">
      <alignment horizontal="center" vertical="top"/>
    </xf>
    <xf numFmtId="0" fontId="9" fillId="32" borderId="15" xfId="5" applyFont="1" applyBorder="1" applyAlignment="1">
      <alignment horizontal="left" vertical="top" indent="3"/>
    </xf>
    <xf numFmtId="4" fontId="9" fillId="32" borderId="22" xfId="7" applyNumberFormat="1" applyFont="1" applyFill="1" applyBorder="1"/>
    <xf numFmtId="170" fontId="9" fillId="32" borderId="22" xfId="7" applyNumberFormat="1" applyFont="1" applyFill="1" applyBorder="1"/>
    <xf numFmtId="0" fontId="9" fillId="32" borderId="13" xfId="5" applyFont="1" applyBorder="1" applyAlignment="1">
      <alignment vertical="top"/>
    </xf>
    <xf numFmtId="0" fontId="9" fillId="32" borderId="18" xfId="5" applyFont="1" applyBorder="1" applyAlignment="1">
      <alignment vertical="top"/>
    </xf>
    <xf numFmtId="43" fontId="8" fillId="32" borderId="20" xfId="3" applyFont="1" applyFill="1" applyBorder="1" applyAlignment="1">
      <alignment horizontal="right"/>
    </xf>
    <xf numFmtId="0" fontId="8" fillId="32" borderId="22" xfId="5" applyFont="1" applyBorder="1" applyAlignment="1">
      <alignment vertical="top" wrapText="1"/>
    </xf>
    <xf numFmtId="167" fontId="9" fillId="32" borderId="22" xfId="4" applyNumberFormat="1" applyFont="1" applyFill="1" applyBorder="1"/>
    <xf numFmtId="4" fontId="9" fillId="32" borderId="22" xfId="4" applyNumberFormat="1" applyFont="1" applyFill="1" applyBorder="1"/>
    <xf numFmtId="170" fontId="9" fillId="32" borderId="22" xfId="4" applyFont="1" applyFill="1" applyBorder="1"/>
    <xf numFmtId="4" fontId="9" fillId="32" borderId="22" xfId="5" applyNumberFormat="1" applyFont="1" applyBorder="1" applyAlignment="1">
      <alignment horizontal="center" vertical="center" wrapText="1"/>
    </xf>
    <xf numFmtId="4" fontId="9" fillId="32" borderId="22" xfId="5" applyNumberFormat="1" applyFont="1" applyBorder="1"/>
    <xf numFmtId="0" fontId="8" fillId="32" borderId="13" xfId="5" applyFont="1" applyBorder="1"/>
    <xf numFmtId="0" fontId="9" fillId="32" borderId="16" xfId="5" applyFont="1" applyBorder="1"/>
    <xf numFmtId="177" fontId="9" fillId="32" borderId="10" xfId="1" quotePrefix="1" applyNumberFormat="1" applyFont="1" applyBorder="1" applyAlignment="1">
      <alignment horizontal="center" vertical="top"/>
    </xf>
    <xf numFmtId="0" fontId="9" fillId="32" borderId="10" xfId="1" applyFont="1" applyBorder="1" applyAlignment="1">
      <alignment vertical="top" wrapText="1"/>
    </xf>
    <xf numFmtId="15" fontId="9" fillId="32" borderId="10" xfId="1" applyNumberFormat="1" applyFont="1" applyBorder="1" applyAlignment="1">
      <alignment horizontal="center" vertical="top"/>
    </xf>
    <xf numFmtId="170" fontId="9" fillId="32" borderId="10" xfId="5" applyNumberFormat="1" applyFont="1" applyBorder="1" applyAlignment="1">
      <alignment vertical="top"/>
    </xf>
    <xf numFmtId="4" fontId="9" fillId="32" borderId="22" xfId="5" applyNumberFormat="1" applyFont="1" applyBorder="1" applyAlignment="1">
      <alignment vertical="center"/>
    </xf>
    <xf numFmtId="0" fontId="5" fillId="32" borderId="10" xfId="1" applyFont="1" applyBorder="1" applyAlignment="1">
      <alignment vertical="center"/>
    </xf>
    <xf numFmtId="0" fontId="5" fillId="32" borderId="10" xfId="1" applyFont="1" applyBorder="1" applyAlignment="1">
      <alignment vertical="center" wrapText="1"/>
    </xf>
    <xf numFmtId="43" fontId="5" fillId="32" borderId="10" xfId="3" applyFont="1" applyFill="1" applyBorder="1" applyAlignment="1">
      <alignment vertical="center"/>
    </xf>
    <xf numFmtId="43" fontId="5" fillId="32" borderId="10" xfId="3" applyFont="1" applyFill="1" applyBorder="1" applyAlignment="1">
      <alignment vertical="center" wrapText="1"/>
    </xf>
    <xf numFmtId="2" fontId="1" fillId="32" borderId="10" xfId="1" applyNumberFormat="1" applyFont="1" applyBorder="1" applyAlignment="1">
      <alignment horizontal="right" vertical="top"/>
    </xf>
    <xf numFmtId="164" fontId="1" fillId="0" borderId="10" xfId="0" applyNumberFormat="1" applyFont="1" applyBorder="1" applyAlignment="1">
      <alignment horizontal="right" vertical="top" wrapText="1"/>
    </xf>
    <xf numFmtId="0" fontId="2" fillId="32" borderId="10" xfId="8" applyFont="1" applyBorder="1" applyAlignment="1">
      <alignment horizontal="left" vertical="top"/>
    </xf>
    <xf numFmtId="0" fontId="1" fillId="32" borderId="10" xfId="8" applyFont="1" applyBorder="1" applyAlignment="1">
      <alignment horizontal="left" vertical="top"/>
    </xf>
    <xf numFmtId="164" fontId="2" fillId="32" borderId="10" xfId="8" applyNumberFormat="1" applyFont="1" applyBorder="1" applyAlignment="1">
      <alignment horizontal="right" vertical="top"/>
    </xf>
    <xf numFmtId="165" fontId="2" fillId="32" borderId="10" xfId="8" applyNumberFormat="1" applyFont="1" applyBorder="1" applyAlignment="1">
      <alignment horizontal="right" vertical="top"/>
    </xf>
    <xf numFmtId="43" fontId="8" fillId="32" borderId="22" xfId="3" applyFont="1" applyFill="1" applyBorder="1"/>
    <xf numFmtId="0" fontId="8" fillId="32" borderId="15" xfId="4" applyNumberFormat="1" applyFont="1" applyFill="1" applyBorder="1" applyAlignment="1">
      <alignment horizontal="left"/>
    </xf>
    <xf numFmtId="0" fontId="10" fillId="0" borderId="3" xfId="0" applyFont="1" applyBorder="1" applyAlignment="1">
      <alignment vertical="center" wrapText="1"/>
    </xf>
    <xf numFmtId="15" fontId="10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15" fontId="1" fillId="0" borderId="3" xfId="0" applyNumberFormat="1" applyFont="1" applyBorder="1" applyAlignment="1">
      <alignment horizontal="center" vertical="center"/>
    </xf>
    <xf numFmtId="178" fontId="9" fillId="32" borderId="3" xfId="1" applyNumberFormat="1" applyFont="1"/>
    <xf numFmtId="168" fontId="9" fillId="32" borderId="22" xfId="1" applyNumberFormat="1" applyFont="1" applyBorder="1"/>
    <xf numFmtId="168" fontId="9" fillId="32" borderId="16" xfId="5" applyNumberFormat="1" applyFont="1" applyBorder="1"/>
    <xf numFmtId="4" fontId="8" fillId="32" borderId="3" xfId="5" applyNumberFormat="1" applyFont="1" applyAlignment="1">
      <alignment vertical="center" wrapText="1"/>
    </xf>
    <xf numFmtId="0" fontId="1" fillId="20" borderId="3" xfId="0" applyFont="1" applyFill="1" applyBorder="1" applyAlignment="1">
      <alignment horizontal="left" vertical="top"/>
    </xf>
    <xf numFmtId="0" fontId="9" fillId="0" borderId="3" xfId="1" applyFont="1" applyFill="1"/>
    <xf numFmtId="172" fontId="9" fillId="0" borderId="3" xfId="1" applyNumberFormat="1" applyFont="1" applyFill="1"/>
    <xf numFmtId="0" fontId="6" fillId="0" borderId="3" xfId="1" applyFont="1" applyFill="1"/>
    <xf numFmtId="0" fontId="5" fillId="0" borderId="3" xfId="1" applyFont="1" applyFill="1" applyAlignment="1">
      <alignment horizontal="center"/>
    </xf>
    <xf numFmtId="0" fontId="6" fillId="0" borderId="3" xfId="1" applyFont="1" applyFill="1" applyAlignment="1">
      <alignment wrapText="1"/>
    </xf>
    <xf numFmtId="0" fontId="9" fillId="32" borderId="18" xfId="6" applyFont="1" applyBorder="1"/>
    <xf numFmtId="10" fontId="9" fillId="32" borderId="16" xfId="7" applyNumberFormat="1" applyFont="1" applyFill="1" applyBorder="1"/>
    <xf numFmtId="10" fontId="9" fillId="0" borderId="3" xfId="7" applyNumberFormat="1" applyFont="1" applyFill="1" applyBorder="1"/>
    <xf numFmtId="0" fontId="9" fillId="0" borderId="0" xfId="0" applyFont="1"/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5" fillId="0" borderId="3" xfId="1" applyFont="1" applyFill="1"/>
    <xf numFmtId="0" fontId="8" fillId="0" borderId="10" xfId="0" applyFont="1" applyBorder="1" applyAlignment="1">
      <alignment wrapText="1"/>
    </xf>
    <xf numFmtId="0" fontId="8" fillId="0" borderId="10" xfId="0" applyFont="1" applyBorder="1" applyAlignment="1">
      <alignment horizontal="center" wrapText="1"/>
    </xf>
    <xf numFmtId="0" fontId="8" fillId="0" borderId="23" xfId="0" applyFont="1" applyBorder="1" applyAlignment="1">
      <alignment wrapText="1"/>
    </xf>
    <xf numFmtId="0" fontId="9" fillId="0" borderId="10" xfId="0" applyFont="1" applyBorder="1" applyAlignment="1">
      <alignment wrapText="1"/>
    </xf>
    <xf numFmtId="10" fontId="9" fillId="0" borderId="10" xfId="2" applyNumberFormat="1" applyFont="1" applyFill="1" applyBorder="1" applyAlignment="1" applyProtection="1">
      <alignment horizontal="center"/>
      <protection locked="0"/>
    </xf>
    <xf numFmtId="1" fontId="9" fillId="0" borderId="10" xfId="0" applyNumberFormat="1" applyFont="1" applyBorder="1" applyAlignment="1" applyProtection="1">
      <alignment horizontal="center"/>
      <protection locked="0"/>
    </xf>
    <xf numFmtId="0" fontId="9" fillId="0" borderId="10" xfId="0" applyFont="1" applyBorder="1" applyAlignment="1">
      <alignment horizontal="left" vertical="center"/>
    </xf>
    <xf numFmtId="10" fontId="9" fillId="0" borderId="10" xfId="2" applyNumberFormat="1" applyFont="1" applyFill="1" applyBorder="1" applyAlignment="1" applyProtection="1">
      <alignment horizontal="center" vertical="center"/>
      <protection locked="0"/>
    </xf>
    <xf numFmtId="1" fontId="9" fillId="0" borderId="10" xfId="0" applyNumberFormat="1" applyFont="1" applyBorder="1" applyAlignment="1" applyProtection="1">
      <alignment horizontal="center" vertical="center"/>
      <protection locked="0"/>
    </xf>
    <xf numFmtId="0" fontId="8" fillId="0" borderId="10" xfId="0" applyFont="1" applyBorder="1"/>
    <xf numFmtId="0" fontId="5" fillId="0" borderId="10" xfId="0" applyFont="1" applyBorder="1" applyAlignment="1">
      <alignment horizontal="center" wrapText="1"/>
    </xf>
    <xf numFmtId="1" fontId="9" fillId="0" borderId="10" xfId="0" applyNumberFormat="1" applyFont="1" applyBorder="1"/>
    <xf numFmtId="4" fontId="9" fillId="0" borderId="10" xfId="0" applyNumberFormat="1" applyFont="1" applyBorder="1"/>
    <xf numFmtId="10" fontId="9" fillId="0" borderId="3" xfId="0" applyNumberFormat="1" applyFont="1" applyBorder="1" applyAlignment="1">
      <alignment horizontal="right" vertical="center" wrapText="1"/>
    </xf>
    <xf numFmtId="10" fontId="9" fillId="0" borderId="0" xfId="0" applyNumberFormat="1" applyFont="1" applyAlignment="1">
      <alignment horizontal="right" vertical="center" wrapText="1"/>
    </xf>
    <xf numFmtId="10" fontId="6" fillId="0" borderId="10" xfId="0" applyNumberFormat="1" applyFont="1" applyBorder="1" applyAlignment="1">
      <alignment horizontal="right" vertical="center"/>
    </xf>
    <xf numFmtId="10" fontId="9" fillId="0" borderId="3" xfId="0" applyNumberFormat="1" applyFont="1" applyBorder="1" applyAlignment="1">
      <alignment horizontal="right" vertical="center"/>
    </xf>
    <xf numFmtId="4" fontId="6" fillId="0" borderId="10" xfId="0" applyNumberFormat="1" applyFont="1" applyBorder="1" applyAlignment="1">
      <alignment horizontal="right" vertical="center"/>
    </xf>
    <xf numFmtId="4" fontId="9" fillId="0" borderId="3" xfId="0" applyNumberFormat="1" applyFont="1" applyBorder="1" applyAlignment="1">
      <alignment horizontal="right" vertical="center"/>
    </xf>
    <xf numFmtId="0" fontId="6" fillId="0" borderId="10" xfId="0" applyFont="1" applyBorder="1"/>
    <xf numFmtId="10" fontId="9" fillId="0" borderId="10" xfId="2" applyNumberFormat="1" applyFont="1" applyFill="1" applyBorder="1" applyAlignment="1">
      <alignment horizontal="right" vertical="center"/>
    </xf>
    <xf numFmtId="10" fontId="9" fillId="0" borderId="10" xfId="0" applyNumberFormat="1" applyFont="1" applyBorder="1" applyAlignment="1">
      <alignment horizontal="right" vertical="center"/>
    </xf>
    <xf numFmtId="172" fontId="9" fillId="0" borderId="10" xfId="0" applyNumberFormat="1" applyFont="1" applyBorder="1"/>
    <xf numFmtId="0" fontId="9" fillId="0" borderId="0" xfId="0" applyFont="1" applyAlignment="1">
      <alignment wrapText="1"/>
    </xf>
    <xf numFmtId="1" fontId="6" fillId="0" borderId="10" xfId="0" applyNumberFormat="1" applyFont="1" applyBorder="1" applyAlignment="1" applyProtection="1">
      <alignment horizontal="center"/>
      <protection locked="0"/>
    </xf>
    <xf numFmtId="0" fontId="9" fillId="0" borderId="24" xfId="0" applyFont="1" applyBorder="1" applyAlignment="1">
      <alignment horizontal="left" vertical="center"/>
    </xf>
    <xf numFmtId="10" fontId="9" fillId="0" borderId="10" xfId="0" applyNumberFormat="1" applyFont="1" applyBorder="1" applyAlignment="1">
      <alignment horizontal="right" vertical="center" wrapText="1"/>
    </xf>
    <xf numFmtId="10" fontId="9" fillId="0" borderId="10" xfId="2" applyNumberFormat="1" applyFont="1" applyFill="1" applyBorder="1"/>
    <xf numFmtId="10" fontId="9" fillId="0" borderId="0" xfId="2" applyNumberFormat="1" applyFont="1" applyFill="1"/>
    <xf numFmtId="0" fontId="5" fillId="0" borderId="10" xfId="0" applyFont="1" applyBorder="1" applyAlignment="1">
      <alignment wrapText="1"/>
    </xf>
    <xf numFmtId="0" fontId="8" fillId="0" borderId="0" xfId="0" applyFont="1" applyAlignment="1">
      <alignment wrapText="1"/>
    </xf>
    <xf numFmtId="10" fontId="9" fillId="0" borderId="10" xfId="0" applyNumberFormat="1" applyFont="1" applyBorder="1" applyAlignment="1">
      <alignment vertical="center" wrapText="1"/>
    </xf>
    <xf numFmtId="2" fontId="9" fillId="0" borderId="10" xfId="0" applyNumberFormat="1" applyFont="1" applyBorder="1"/>
    <xf numFmtId="0" fontId="9" fillId="0" borderId="10" xfId="0" applyFont="1" applyBorder="1" applyAlignment="1">
      <alignment horizontal="center"/>
    </xf>
    <xf numFmtId="1" fontId="9" fillId="0" borderId="10" xfId="0" applyNumberFormat="1" applyFont="1" applyBorder="1" applyAlignment="1">
      <alignment horizontal="center"/>
    </xf>
    <xf numFmtId="4" fontId="9" fillId="0" borderId="10" xfId="0" applyNumberFormat="1" applyFont="1" applyBorder="1" applyAlignment="1">
      <alignment horizontal="center"/>
    </xf>
    <xf numFmtId="173" fontId="9" fillId="0" borderId="10" xfId="0" applyNumberFormat="1" applyFont="1" applyBorder="1"/>
    <xf numFmtId="10" fontId="9" fillId="0" borderId="10" xfId="0" applyNumberFormat="1" applyFont="1" applyBorder="1" applyAlignment="1">
      <alignment horizontal="center" wrapText="1"/>
    </xf>
    <xf numFmtId="10" fontId="9" fillId="0" borderId="0" xfId="0" applyNumberFormat="1" applyFont="1" applyAlignment="1">
      <alignment wrapText="1"/>
    </xf>
    <xf numFmtId="1" fontId="9" fillId="0" borderId="0" xfId="0" applyNumberFormat="1" applyFont="1" applyAlignment="1">
      <alignment wrapText="1"/>
    </xf>
    <xf numFmtId="4" fontId="9" fillId="0" borderId="10" xfId="0" applyNumberFormat="1" applyFont="1" applyBorder="1" applyAlignment="1">
      <alignment horizontal="right" vertical="center"/>
    </xf>
    <xf numFmtId="10" fontId="9" fillId="0" borderId="0" xfId="0" applyNumberFormat="1" applyFont="1" applyAlignment="1">
      <alignment horizontal="right" vertical="center"/>
    </xf>
    <xf numFmtId="0" fontId="6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1" fillId="0" borderId="0" xfId="0" applyFont="1"/>
    <xf numFmtId="2" fontId="9" fillId="0" borderId="0" xfId="0" applyNumberFormat="1" applyFont="1"/>
    <xf numFmtId="0" fontId="9" fillId="32" borderId="15" xfId="5" quotePrefix="1" applyFont="1" applyBorder="1" applyAlignment="1">
      <alignment vertical="top"/>
    </xf>
    <xf numFmtId="178" fontId="9" fillId="0" borderId="10" xfId="0" applyNumberFormat="1" applyFont="1" applyBorder="1" applyAlignment="1">
      <alignment wrapText="1"/>
    </xf>
    <xf numFmtId="170" fontId="9" fillId="32" borderId="3" xfId="6" applyNumberFormat="1" applyFont="1"/>
    <xf numFmtId="43" fontId="9" fillId="0" borderId="10" xfId="3" applyFont="1" applyFill="1" applyBorder="1"/>
    <xf numFmtId="43" fontId="9" fillId="0" borderId="10" xfId="5" applyNumberFormat="1" applyFont="1" applyFill="1" applyBorder="1" applyAlignment="1">
      <alignment vertical="top"/>
    </xf>
    <xf numFmtId="170" fontId="9" fillId="0" borderId="10" xfId="5" applyNumberFormat="1" applyFont="1" applyFill="1" applyBorder="1" applyAlignment="1">
      <alignment vertical="top"/>
    </xf>
    <xf numFmtId="170" fontId="9" fillId="0" borderId="3" xfId="7" applyNumberFormat="1" applyFont="1" applyFill="1" applyBorder="1"/>
    <xf numFmtId="0" fontId="9" fillId="0" borderId="3" xfId="5" applyFont="1" applyFill="1"/>
    <xf numFmtId="170" fontId="9" fillId="0" borderId="10" xfId="6" applyNumberFormat="1" applyFont="1" applyFill="1" applyBorder="1"/>
    <xf numFmtId="43" fontId="9" fillId="0" borderId="10" xfId="6" applyNumberFormat="1" applyFont="1" applyFill="1" applyBorder="1"/>
    <xf numFmtId="165" fontId="1" fillId="18" borderId="10" xfId="0" applyNumberFormat="1" applyFont="1" applyFill="1" applyBorder="1" applyAlignment="1">
      <alignment horizontal="right" vertical="top" wrapText="1"/>
    </xf>
    <xf numFmtId="0" fontId="2" fillId="32" borderId="10" xfId="8" applyFont="1" applyBorder="1" applyAlignment="1">
      <alignment horizontal="right" vertical="top"/>
    </xf>
    <xf numFmtId="4" fontId="9" fillId="32" borderId="11" xfId="5" applyNumberFormat="1" applyFont="1" applyBorder="1" applyAlignment="1">
      <alignment horizontal="center" vertical="center" wrapText="1"/>
    </xf>
    <xf numFmtId="4" fontId="9" fillId="32" borderId="14" xfId="5" applyNumberFormat="1" applyFont="1" applyBorder="1" applyAlignment="1">
      <alignment horizontal="center" vertical="center" wrapText="1"/>
    </xf>
    <xf numFmtId="4" fontId="9" fillId="32" borderId="12" xfId="5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8" fillId="0" borderId="10" xfId="0" applyFont="1" applyBorder="1" applyAlignment="1">
      <alignment wrapText="1"/>
    </xf>
    <xf numFmtId="0" fontId="8" fillId="0" borderId="10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9" fillId="0" borderId="10" xfId="0" applyFont="1" applyBorder="1" applyAlignment="1">
      <alignment vertical="center"/>
    </xf>
    <xf numFmtId="0" fontId="9" fillId="0" borderId="15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43" fontId="9" fillId="32" borderId="11" xfId="3" applyFont="1" applyFill="1" applyBorder="1" applyAlignment="1">
      <alignment horizontal="center" vertical="center" wrapText="1"/>
    </xf>
    <xf numFmtId="43" fontId="9" fillId="32" borderId="14" xfId="3" applyFont="1" applyFill="1" applyBorder="1" applyAlignment="1">
      <alignment horizontal="center" vertical="center" wrapText="1"/>
    </xf>
    <xf numFmtId="43" fontId="9" fillId="32" borderId="12" xfId="3" applyFont="1" applyFill="1" applyBorder="1" applyAlignment="1">
      <alignment horizontal="center" vertical="center" wrapText="1"/>
    </xf>
    <xf numFmtId="0" fontId="5" fillId="0" borderId="3" xfId="1" applyFont="1" applyFill="1" applyAlignment="1">
      <alignment horizontal="center" wrapText="1"/>
    </xf>
    <xf numFmtId="0" fontId="5" fillId="0" borderId="3" xfId="1" applyFont="1" applyFill="1" applyAlignment="1">
      <alignment horizontal="center"/>
    </xf>
    <xf numFmtId="0" fontId="9" fillId="0" borderId="3" xfId="0" applyFont="1" applyBorder="1" applyAlignment="1">
      <alignment wrapText="1"/>
    </xf>
    <xf numFmtId="0" fontId="9" fillId="32" borderId="10" xfId="5" applyFont="1" applyBorder="1" applyAlignment="1">
      <alignment vertical="center"/>
    </xf>
    <xf numFmtId="0" fontId="9" fillId="32" borderId="10" xfId="5" applyFont="1" applyBorder="1" applyAlignment="1">
      <alignment horizontal="center" vertical="center"/>
    </xf>
    <xf numFmtId="15" fontId="9" fillId="32" borderId="15" xfId="5" applyNumberFormat="1" applyFont="1" applyBorder="1" applyAlignment="1">
      <alignment horizontal="left" vertical="top" wrapText="1"/>
    </xf>
    <xf numFmtId="15" fontId="9" fillId="32" borderId="3" xfId="5" applyNumberFormat="1" applyFont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 indent="7"/>
    </xf>
    <xf numFmtId="0" fontId="6" fillId="0" borderId="10" xfId="0" applyFont="1" applyBorder="1" applyAlignment="1">
      <alignment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9" fillId="32" borderId="15" xfId="5" applyFont="1" applyBorder="1" applyAlignment="1">
      <alignment horizontal="left"/>
    </xf>
    <xf numFmtId="0" fontId="9" fillId="32" borderId="3" xfId="5" applyFont="1" applyAlignment="1">
      <alignment horizontal="left"/>
    </xf>
    <xf numFmtId="4" fontId="9" fillId="32" borderId="10" xfId="5" applyNumberFormat="1" applyFont="1" applyBorder="1" applyAlignment="1">
      <alignment horizontal="center" vertical="center"/>
    </xf>
    <xf numFmtId="43" fontId="8" fillId="32" borderId="17" xfId="3" applyFont="1" applyFill="1" applyBorder="1" applyAlignment="1">
      <alignment horizontal="center" vertical="center"/>
    </xf>
    <xf numFmtId="2" fontId="9" fillId="32" borderId="10" xfId="5" applyNumberFormat="1" applyFont="1" applyBorder="1" applyAlignment="1">
      <alignment horizontal="center" vertical="top" wrapText="1"/>
    </xf>
  </cellXfs>
  <cellStyles count="9">
    <cellStyle name="Comma 2" xfId="4" xr:uid="{44B7FBD8-E2BF-45D0-8F1C-3872F4045267}"/>
    <cellStyle name="Comma 3" xfId="3" xr:uid="{FCDDD3F7-0801-4BAD-978A-9B42DDCBAFA7}"/>
    <cellStyle name="Normal" xfId="0" builtinId="0"/>
    <cellStyle name="Normal 13" xfId="1" xr:uid="{503565D5-43CE-4448-B07B-55D5D9261BB4}"/>
    <cellStyle name="Normal 15" xfId="8" xr:uid="{6CE8A5DD-78A2-4AF0-A7E0-721ED3FB1E70}"/>
    <cellStyle name="Normal 2" xfId="5" xr:uid="{1B1F7A50-5CA0-4914-9930-96A8943BEF9F}"/>
    <cellStyle name="Normal 2 2" xfId="6" xr:uid="{4811688C-B1C4-474D-820A-C036BC265389}"/>
    <cellStyle name="Percent" xfId="2" builtinId="5"/>
    <cellStyle name="Percent 2" xfId="7" xr:uid="{3632BF7D-224B-434D-BF2F-77F20B4782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340</xdr:row>
      <xdr:rowOff>123825</xdr:rowOff>
    </xdr:from>
    <xdr:to>
      <xdr:col>1</xdr:col>
      <xdr:colOff>3057525</xdr:colOff>
      <xdr:row>351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481496-0B4E-487B-BBEB-8D294E8C9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55330725"/>
          <a:ext cx="2724150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238125</xdr:colOff>
      <xdr:row>341</xdr:row>
      <xdr:rowOff>28576</xdr:rowOff>
    </xdr:from>
    <xdr:to>
      <xdr:col>3</xdr:col>
      <xdr:colOff>1276350</xdr:colOff>
      <xdr:row>350</xdr:row>
      <xdr:rowOff>85726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32A479C-973E-4919-A703-63891244C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55387876"/>
          <a:ext cx="2524125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716280</xdr:colOff>
      <xdr:row>195</xdr:row>
      <xdr:rowOff>0</xdr:rowOff>
    </xdr:from>
    <xdr:to>
      <xdr:col>1</xdr:col>
      <xdr:colOff>3126105</xdr:colOff>
      <xdr:row>203</xdr:row>
      <xdr:rowOff>41910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E05D6C18-6B4F-4358-8790-1416790AC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355" y="33604200"/>
          <a:ext cx="2409825" cy="12611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312420</xdr:colOff>
      <xdr:row>194</xdr:row>
      <xdr:rowOff>104775</xdr:rowOff>
    </xdr:from>
    <xdr:to>
      <xdr:col>4</xdr:col>
      <xdr:colOff>148590</xdr:colOff>
      <xdr:row>203</xdr:row>
      <xdr:rowOff>51435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2C8AFD00-15CD-48BB-B183-3DE42DED4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4745" y="33556575"/>
          <a:ext cx="2236470" cy="1318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151</xdr:row>
      <xdr:rowOff>0</xdr:rowOff>
    </xdr:from>
    <xdr:to>
      <xdr:col>1</xdr:col>
      <xdr:colOff>2781300</xdr:colOff>
      <xdr:row>159</xdr:row>
      <xdr:rowOff>102870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3F35DDFA-6A07-4611-964A-6F44E1FAE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4955500"/>
          <a:ext cx="2619375" cy="1322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151</xdr:row>
      <xdr:rowOff>114300</xdr:rowOff>
    </xdr:from>
    <xdr:to>
      <xdr:col>3</xdr:col>
      <xdr:colOff>1678305</xdr:colOff>
      <xdr:row>159</xdr:row>
      <xdr:rowOff>142875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82E9C536-5BD7-4FB7-8ED0-E110A0F17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25117425"/>
          <a:ext cx="261175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213360</xdr:colOff>
      <xdr:row>289</xdr:row>
      <xdr:rowOff>24764</xdr:rowOff>
    </xdr:from>
    <xdr:to>
      <xdr:col>1</xdr:col>
      <xdr:colOff>2823210</xdr:colOff>
      <xdr:row>297</xdr:row>
      <xdr:rowOff>133349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2EF987-A031-4CBF-8E42-C10074999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" y="47840264"/>
          <a:ext cx="2609850" cy="1327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38101</xdr:colOff>
      <xdr:row>288</xdr:row>
      <xdr:rowOff>95250</xdr:rowOff>
    </xdr:from>
    <xdr:to>
      <xdr:col>3</xdr:col>
      <xdr:colOff>1440181</xdr:colOff>
      <xdr:row>298</xdr:row>
      <xdr:rowOff>76200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E8777102-4C35-4910-BC76-5C6AA5274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1" y="51063525"/>
          <a:ext cx="2783205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462915</xdr:colOff>
      <xdr:row>380</xdr:row>
      <xdr:rowOff>11430</xdr:rowOff>
    </xdr:from>
    <xdr:to>
      <xdr:col>4</xdr:col>
      <xdr:colOff>832485</xdr:colOff>
      <xdr:row>389</xdr:row>
      <xdr:rowOff>70485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062AF5-9176-4E8A-AB7A-CFFBF653C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3815" y="73915905"/>
          <a:ext cx="2560320" cy="1430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291465</xdr:colOff>
      <xdr:row>379</xdr:row>
      <xdr:rowOff>142875</xdr:rowOff>
    </xdr:from>
    <xdr:to>
      <xdr:col>1</xdr:col>
      <xdr:colOff>2817495</xdr:colOff>
      <xdr:row>389</xdr:row>
      <xdr:rowOff>49530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436B7E4-BD10-4866-B99E-7D3B494E7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" y="73894950"/>
          <a:ext cx="2526030" cy="1430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436245</xdr:colOff>
      <xdr:row>315</xdr:row>
      <xdr:rowOff>53340</xdr:rowOff>
    </xdr:from>
    <xdr:to>
      <xdr:col>4</xdr:col>
      <xdr:colOff>1085850</xdr:colOff>
      <xdr:row>324</xdr:row>
      <xdr:rowOff>120015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0C0EFF-11F9-43E2-989B-0963C3BE5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4795" y="52974240"/>
          <a:ext cx="3002280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315</xdr:row>
      <xdr:rowOff>38100</xdr:rowOff>
    </xdr:from>
    <xdr:to>
      <xdr:col>1</xdr:col>
      <xdr:colOff>2996836</xdr:colOff>
      <xdr:row>325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6955E5A-51A2-4AD7-90B4-1EC23C74E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52959000"/>
          <a:ext cx="2920636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365760</xdr:colOff>
      <xdr:row>216</xdr:row>
      <xdr:rowOff>125730</xdr:rowOff>
    </xdr:from>
    <xdr:to>
      <xdr:col>1</xdr:col>
      <xdr:colOff>2710815</xdr:colOff>
      <xdr:row>226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E61258-466D-4529-8B5C-BF8A4E9C1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835" y="37606605"/>
          <a:ext cx="2345055" cy="1398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352425</xdr:colOff>
      <xdr:row>217</xdr:row>
      <xdr:rowOff>19050</xdr:rowOff>
    </xdr:from>
    <xdr:to>
      <xdr:col>3</xdr:col>
      <xdr:colOff>1297305</xdr:colOff>
      <xdr:row>226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F8D7C4B-70A5-481D-962E-81E4D24AB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37652325"/>
          <a:ext cx="244030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L350"/>
  <sheetViews>
    <sheetView tabSelected="1" zoomScaleNormal="100" workbookViewId="0"/>
  </sheetViews>
  <sheetFormatPr defaultColWidth="8.85546875" defaultRowHeight="12" x14ac:dyDescent="0.2"/>
  <cols>
    <col min="1" max="1" width="3.28515625" style="48" customWidth="1"/>
    <col min="2" max="2" width="55.42578125" style="48" customWidth="1"/>
    <col min="3" max="3" width="22.28515625" style="48" customWidth="1"/>
    <col min="4" max="4" width="28.140625" style="48" customWidth="1"/>
    <col min="5" max="5" width="16.7109375" style="48" customWidth="1"/>
    <col min="6" max="6" width="16.5703125" style="48" customWidth="1"/>
    <col min="7" max="7" width="15" style="48" customWidth="1"/>
    <col min="8" max="8" width="11.140625" style="48" customWidth="1"/>
    <col min="9" max="9" width="9.28515625" style="48" customWidth="1"/>
    <col min="10" max="10" width="13.85546875" style="48" bestFit="1" customWidth="1"/>
    <col min="11" max="16384" width="8.85546875" style="48"/>
  </cols>
  <sheetData>
    <row r="1" spans="1:10" ht="16.149999999999999" customHeight="1" x14ac:dyDescent="0.2">
      <c r="A1" s="47"/>
      <c r="B1" s="27" t="s">
        <v>1199</v>
      </c>
      <c r="C1" s="47"/>
      <c r="D1" s="47"/>
      <c r="E1" s="47"/>
      <c r="F1" s="47"/>
      <c r="G1" s="47"/>
      <c r="H1" s="47"/>
      <c r="I1" s="47"/>
      <c r="J1" s="47"/>
    </row>
    <row r="2" spans="1:10" ht="13.15" customHeight="1" x14ac:dyDescent="0.2">
      <c r="A2" s="47"/>
      <c r="B2" s="2"/>
      <c r="C2" s="47"/>
      <c r="D2" s="47"/>
      <c r="E2" s="47"/>
      <c r="F2" s="47"/>
      <c r="G2" s="47"/>
      <c r="H2" s="47"/>
      <c r="I2" s="47"/>
      <c r="J2" s="47"/>
    </row>
    <row r="3" spans="1:10" ht="13.15" customHeight="1" x14ac:dyDescent="0.2">
      <c r="A3" s="3" t="s">
        <v>0</v>
      </c>
      <c r="B3" s="49" t="s">
        <v>1</v>
      </c>
      <c r="C3" s="47"/>
      <c r="D3" s="47"/>
      <c r="E3" s="47"/>
      <c r="F3" s="47"/>
      <c r="G3" s="47"/>
      <c r="H3" s="47"/>
      <c r="I3" s="47"/>
      <c r="J3" s="47"/>
    </row>
    <row r="4" spans="1:10" ht="28.15" customHeight="1" x14ac:dyDescent="0.2">
      <c r="A4" s="47"/>
      <c r="B4" s="16" t="s">
        <v>2</v>
      </c>
      <c r="C4" s="17" t="s">
        <v>3</v>
      </c>
      <c r="D4" s="18" t="s">
        <v>4</v>
      </c>
      <c r="E4" s="18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50" t="s">
        <v>10</v>
      </c>
    </row>
    <row r="5" spans="1:10" ht="13.15" customHeight="1" x14ac:dyDescent="0.2">
      <c r="A5" s="47"/>
      <c r="B5" s="19" t="s">
        <v>11</v>
      </c>
      <c r="C5" s="4"/>
      <c r="D5" s="4"/>
      <c r="E5" s="4"/>
      <c r="F5" s="4"/>
      <c r="G5" s="4"/>
      <c r="H5" s="51"/>
      <c r="I5" s="51"/>
      <c r="J5" s="47"/>
    </row>
    <row r="6" spans="1:10" ht="13.15" customHeight="1" x14ac:dyDescent="0.2">
      <c r="A6" s="47"/>
      <c r="B6" s="19" t="s">
        <v>12</v>
      </c>
      <c r="C6" s="4"/>
      <c r="D6" s="4"/>
      <c r="E6" s="4"/>
      <c r="F6" s="52"/>
      <c r="G6" s="51"/>
      <c r="H6" s="51"/>
      <c r="I6" s="51"/>
      <c r="J6" s="47"/>
    </row>
    <row r="7" spans="1:10" ht="13.15" customHeight="1" x14ac:dyDescent="0.2">
      <c r="A7" s="5" t="s">
        <v>13</v>
      </c>
      <c r="B7" s="20" t="s">
        <v>14</v>
      </c>
      <c r="C7" s="4" t="s">
        <v>15</v>
      </c>
      <c r="D7" s="4" t="s">
        <v>16</v>
      </c>
      <c r="E7" s="6">
        <v>149727224</v>
      </c>
      <c r="F7" s="7">
        <v>1194748.3799999999</v>
      </c>
      <c r="G7" s="8">
        <v>8.3299999999999999E-2</v>
      </c>
      <c r="H7" s="9"/>
      <c r="I7" s="9"/>
      <c r="J7" s="47"/>
    </row>
    <row r="8" spans="1:10" ht="13.15" customHeight="1" x14ac:dyDescent="0.2">
      <c r="A8" s="5" t="s">
        <v>17</v>
      </c>
      <c r="B8" s="20" t="s">
        <v>18</v>
      </c>
      <c r="C8" s="4" t="s">
        <v>19</v>
      </c>
      <c r="D8" s="4" t="s">
        <v>20</v>
      </c>
      <c r="E8" s="6">
        <v>312022782</v>
      </c>
      <c r="F8" s="7">
        <v>893321.22</v>
      </c>
      <c r="G8" s="8">
        <v>6.2300000000000001E-2</v>
      </c>
      <c r="H8" s="9"/>
      <c r="I8" s="9"/>
      <c r="J8" s="47"/>
    </row>
    <row r="9" spans="1:10" ht="13.15" customHeight="1" x14ac:dyDescent="0.2">
      <c r="A9" s="5" t="s">
        <v>21</v>
      </c>
      <c r="B9" s="20" t="s">
        <v>22</v>
      </c>
      <c r="C9" s="4" t="s">
        <v>23</v>
      </c>
      <c r="D9" s="4" t="s">
        <v>24</v>
      </c>
      <c r="E9" s="6">
        <v>303340607</v>
      </c>
      <c r="F9" s="7">
        <v>870435.87</v>
      </c>
      <c r="G9" s="8">
        <v>6.0699999999999997E-2</v>
      </c>
      <c r="H9" s="9"/>
      <c r="I9" s="9"/>
      <c r="J9" s="47"/>
    </row>
    <row r="10" spans="1:10" ht="13.15" customHeight="1" x14ac:dyDescent="0.2">
      <c r="A10" s="5" t="s">
        <v>25</v>
      </c>
      <c r="B10" s="20" t="s">
        <v>26</v>
      </c>
      <c r="C10" s="4" t="s">
        <v>27</v>
      </c>
      <c r="D10" s="4" t="s">
        <v>16</v>
      </c>
      <c r="E10" s="6">
        <v>57517280</v>
      </c>
      <c r="F10" s="7">
        <v>790977.63</v>
      </c>
      <c r="G10" s="8">
        <v>5.5199999999999999E-2</v>
      </c>
      <c r="H10" s="9"/>
      <c r="I10" s="9"/>
      <c r="J10" s="47"/>
    </row>
    <row r="11" spans="1:10" ht="13.15" customHeight="1" x14ac:dyDescent="0.2">
      <c r="A11" s="5" t="s">
        <v>28</v>
      </c>
      <c r="B11" s="20" t="s">
        <v>29</v>
      </c>
      <c r="C11" s="4" t="s">
        <v>30</v>
      </c>
      <c r="D11" s="4" t="s">
        <v>31</v>
      </c>
      <c r="E11" s="6">
        <v>174816417</v>
      </c>
      <c r="F11" s="7">
        <v>767531.48</v>
      </c>
      <c r="G11" s="8">
        <v>5.3499999999999999E-2</v>
      </c>
      <c r="H11" s="9"/>
      <c r="I11" s="9"/>
      <c r="J11" s="47"/>
    </row>
    <row r="12" spans="1:10" ht="13.15" customHeight="1" x14ac:dyDescent="0.2">
      <c r="A12" s="5" t="s">
        <v>32</v>
      </c>
      <c r="B12" s="20" t="s">
        <v>33</v>
      </c>
      <c r="C12" s="4" t="s">
        <v>34</v>
      </c>
      <c r="D12" s="4" t="s">
        <v>35</v>
      </c>
      <c r="E12" s="6">
        <v>6260817</v>
      </c>
      <c r="F12" s="7">
        <v>663834.43000000005</v>
      </c>
      <c r="G12" s="8">
        <v>4.6300000000000001E-2</v>
      </c>
      <c r="H12" s="9"/>
      <c r="I12" s="9"/>
      <c r="J12" s="47"/>
    </row>
    <row r="13" spans="1:10" ht="13.15" customHeight="1" x14ac:dyDescent="0.2">
      <c r="A13" s="5" t="s">
        <v>36</v>
      </c>
      <c r="B13" s="20" t="s">
        <v>37</v>
      </c>
      <c r="C13" s="4" t="s">
        <v>38</v>
      </c>
      <c r="D13" s="4" t="s">
        <v>16</v>
      </c>
      <c r="E13" s="6">
        <v>154614519</v>
      </c>
      <c r="F13" s="7">
        <v>606475.44999999995</v>
      </c>
      <c r="G13" s="8">
        <v>4.2299999999999997E-2</v>
      </c>
      <c r="H13" s="9"/>
      <c r="I13" s="9"/>
      <c r="J13" s="47"/>
    </row>
    <row r="14" spans="1:10" ht="13.15" customHeight="1" x14ac:dyDescent="0.2">
      <c r="A14" s="5" t="s">
        <v>39</v>
      </c>
      <c r="B14" s="20" t="s">
        <v>40</v>
      </c>
      <c r="C14" s="4" t="s">
        <v>41</v>
      </c>
      <c r="D14" s="4" t="s">
        <v>42</v>
      </c>
      <c r="E14" s="6">
        <v>16614400</v>
      </c>
      <c r="F14" s="7">
        <v>509862.71</v>
      </c>
      <c r="G14" s="8">
        <v>3.56E-2</v>
      </c>
      <c r="H14" s="9"/>
      <c r="I14" s="9"/>
      <c r="J14" s="47"/>
    </row>
    <row r="15" spans="1:10" ht="13.15" customHeight="1" x14ac:dyDescent="0.2">
      <c r="A15" s="5" t="s">
        <v>43</v>
      </c>
      <c r="B15" s="20" t="s">
        <v>44</v>
      </c>
      <c r="C15" s="4" t="s">
        <v>45</v>
      </c>
      <c r="D15" s="4" t="s">
        <v>46</v>
      </c>
      <c r="E15" s="6">
        <v>46087035</v>
      </c>
      <c r="F15" s="7">
        <v>493960.84</v>
      </c>
      <c r="G15" s="8">
        <v>3.44E-2</v>
      </c>
      <c r="H15" s="9"/>
      <c r="I15" s="9"/>
      <c r="J15" s="47"/>
    </row>
    <row r="16" spans="1:10" ht="13.15" customHeight="1" x14ac:dyDescent="0.2">
      <c r="A16" s="5" t="s">
        <v>47</v>
      </c>
      <c r="B16" s="20" t="s">
        <v>48</v>
      </c>
      <c r="C16" s="4" t="s">
        <v>49</v>
      </c>
      <c r="D16" s="4" t="s">
        <v>16</v>
      </c>
      <c r="E16" s="6">
        <v>33672018</v>
      </c>
      <c r="F16" s="7">
        <v>453124.35</v>
      </c>
      <c r="G16" s="8">
        <v>3.1600000000000003E-2</v>
      </c>
      <c r="H16" s="9"/>
      <c r="I16" s="9"/>
      <c r="J16" s="47"/>
    </row>
    <row r="17" spans="1:10" ht="13.15" customHeight="1" x14ac:dyDescent="0.2">
      <c r="A17" s="5" t="s">
        <v>50</v>
      </c>
      <c r="B17" s="20" t="s">
        <v>51</v>
      </c>
      <c r="C17" s="4" t="s">
        <v>52</v>
      </c>
      <c r="D17" s="4" t="s">
        <v>46</v>
      </c>
      <c r="E17" s="6">
        <v>42739573</v>
      </c>
      <c r="F17" s="7">
        <v>427566.69</v>
      </c>
      <c r="G17" s="8">
        <v>2.98E-2</v>
      </c>
      <c r="H17" s="9"/>
      <c r="I17" s="9"/>
      <c r="J17" s="47"/>
    </row>
    <row r="18" spans="1:10" ht="13.15" customHeight="1" x14ac:dyDescent="0.2">
      <c r="A18" s="5" t="s">
        <v>53</v>
      </c>
      <c r="B18" s="20" t="s">
        <v>54</v>
      </c>
      <c r="C18" s="4" t="s">
        <v>55</v>
      </c>
      <c r="D18" s="4" t="s">
        <v>56</v>
      </c>
      <c r="E18" s="6">
        <v>22772058</v>
      </c>
      <c r="F18" s="7">
        <v>421738.51</v>
      </c>
      <c r="G18" s="8">
        <v>2.9399999999999999E-2</v>
      </c>
      <c r="H18" s="9"/>
      <c r="I18" s="9"/>
      <c r="J18" s="47"/>
    </row>
    <row r="19" spans="1:10" ht="13.15" customHeight="1" x14ac:dyDescent="0.2">
      <c r="A19" s="5" t="s">
        <v>57</v>
      </c>
      <c r="B19" s="20" t="s">
        <v>58</v>
      </c>
      <c r="C19" s="4" t="s">
        <v>59</v>
      </c>
      <c r="D19" s="4" t="s">
        <v>42</v>
      </c>
      <c r="E19" s="6">
        <v>2888495</v>
      </c>
      <c r="F19" s="7">
        <v>407711.07</v>
      </c>
      <c r="G19" s="8">
        <v>2.8400000000000002E-2</v>
      </c>
      <c r="H19" s="9"/>
      <c r="I19" s="9"/>
      <c r="J19" s="47"/>
    </row>
    <row r="20" spans="1:10" ht="13.15" customHeight="1" x14ac:dyDescent="0.2">
      <c r="A20" s="5" t="s">
        <v>60</v>
      </c>
      <c r="B20" s="20" t="s">
        <v>61</v>
      </c>
      <c r="C20" s="4" t="s">
        <v>62</v>
      </c>
      <c r="D20" s="4" t="s">
        <v>46</v>
      </c>
      <c r="E20" s="6">
        <v>17700807</v>
      </c>
      <c r="F20" s="7">
        <v>359591.89</v>
      </c>
      <c r="G20" s="8">
        <v>2.5100000000000001E-2</v>
      </c>
      <c r="H20" s="9"/>
      <c r="I20" s="9"/>
      <c r="J20" s="47"/>
    </row>
    <row r="21" spans="1:10" ht="13.15" customHeight="1" x14ac:dyDescent="0.2">
      <c r="A21" s="5" t="s">
        <v>63</v>
      </c>
      <c r="B21" s="20" t="s">
        <v>64</v>
      </c>
      <c r="C21" s="4" t="s">
        <v>65</v>
      </c>
      <c r="D21" s="4" t="s">
        <v>66</v>
      </c>
      <c r="E21" s="6">
        <v>19262784</v>
      </c>
      <c r="F21" s="7">
        <v>214317.73</v>
      </c>
      <c r="G21" s="8">
        <v>1.49E-2</v>
      </c>
      <c r="H21" s="9"/>
      <c r="I21" s="9"/>
      <c r="J21" s="47"/>
    </row>
    <row r="22" spans="1:10" ht="13.15" customHeight="1" x14ac:dyDescent="0.2">
      <c r="A22" s="5" t="s">
        <v>67</v>
      </c>
      <c r="B22" s="20" t="s">
        <v>68</v>
      </c>
      <c r="C22" s="4" t="s">
        <v>69</v>
      </c>
      <c r="D22" s="4" t="s">
        <v>66</v>
      </c>
      <c r="E22" s="6">
        <v>14351629</v>
      </c>
      <c r="F22" s="7">
        <v>210308.77</v>
      </c>
      <c r="G22" s="8">
        <v>1.47E-2</v>
      </c>
      <c r="H22" s="9"/>
      <c r="I22" s="9"/>
      <c r="J22" s="47"/>
    </row>
    <row r="23" spans="1:10" ht="13.15" customHeight="1" x14ac:dyDescent="0.2">
      <c r="A23" s="5" t="s">
        <v>70</v>
      </c>
      <c r="B23" s="20" t="s">
        <v>71</v>
      </c>
      <c r="C23" s="4" t="s">
        <v>72</v>
      </c>
      <c r="D23" s="4" t="s">
        <v>66</v>
      </c>
      <c r="E23" s="6">
        <v>13454581</v>
      </c>
      <c r="F23" s="7">
        <v>182592.12</v>
      </c>
      <c r="G23" s="8">
        <v>1.2699999999999999E-2</v>
      </c>
      <c r="H23" s="9"/>
      <c r="I23" s="9"/>
      <c r="J23" s="47"/>
    </row>
    <row r="24" spans="1:10" ht="13.15" customHeight="1" x14ac:dyDescent="0.2">
      <c r="A24" s="5" t="s">
        <v>73</v>
      </c>
      <c r="B24" s="20" t="s">
        <v>74</v>
      </c>
      <c r="C24" s="4" t="s">
        <v>75</v>
      </c>
      <c r="D24" s="4" t="s">
        <v>76</v>
      </c>
      <c r="E24" s="6">
        <v>94857950</v>
      </c>
      <c r="F24" s="7">
        <v>156306.93</v>
      </c>
      <c r="G24" s="8">
        <v>1.09E-2</v>
      </c>
      <c r="H24" s="9"/>
      <c r="I24" s="9"/>
      <c r="J24" s="47"/>
    </row>
    <row r="25" spans="1:10" ht="13.15" customHeight="1" x14ac:dyDescent="0.2">
      <c r="A25" s="5" t="s">
        <v>77</v>
      </c>
      <c r="B25" s="20" t="s">
        <v>78</v>
      </c>
      <c r="C25" s="4" t="s">
        <v>79</v>
      </c>
      <c r="D25" s="4" t="s">
        <v>80</v>
      </c>
      <c r="E25" s="6">
        <v>22157154</v>
      </c>
      <c r="F25" s="7">
        <v>127492.26</v>
      </c>
      <c r="G25" s="8">
        <v>8.8999999999999999E-3</v>
      </c>
      <c r="H25" s="9"/>
      <c r="I25" s="9"/>
      <c r="J25" s="47"/>
    </row>
    <row r="26" spans="1:10" ht="13.15" customHeight="1" x14ac:dyDescent="0.2">
      <c r="A26" s="5" t="s">
        <v>81</v>
      </c>
      <c r="B26" s="20" t="s">
        <v>82</v>
      </c>
      <c r="C26" s="4" t="s">
        <v>83</v>
      </c>
      <c r="D26" s="4" t="s">
        <v>84</v>
      </c>
      <c r="E26" s="6">
        <v>84096110</v>
      </c>
      <c r="F26" s="7">
        <v>105229.46</v>
      </c>
      <c r="G26" s="8">
        <v>7.3000000000000001E-3</v>
      </c>
      <c r="H26" s="9"/>
      <c r="I26" s="9"/>
      <c r="J26" s="47"/>
    </row>
    <row r="27" spans="1:10" ht="13.15" customHeight="1" x14ac:dyDescent="0.2">
      <c r="A27" s="5" t="s">
        <v>85</v>
      </c>
      <c r="B27" s="20" t="s">
        <v>86</v>
      </c>
      <c r="C27" s="4" t="s">
        <v>87</v>
      </c>
      <c r="D27" s="4" t="s">
        <v>80</v>
      </c>
      <c r="E27" s="6">
        <v>10126712</v>
      </c>
      <c r="F27" s="7">
        <v>72299.66</v>
      </c>
      <c r="G27" s="8">
        <v>5.0000000000000001E-3</v>
      </c>
      <c r="H27" s="9"/>
      <c r="I27" s="9"/>
      <c r="J27" s="47"/>
    </row>
    <row r="28" spans="1:10" ht="13.15" customHeight="1" x14ac:dyDescent="0.2">
      <c r="A28" s="5" t="s">
        <v>88</v>
      </c>
      <c r="B28" s="20" t="s">
        <v>89</v>
      </c>
      <c r="C28" s="4" t="s">
        <v>90</v>
      </c>
      <c r="D28" s="4" t="s">
        <v>91</v>
      </c>
      <c r="E28" s="6">
        <v>1995914</v>
      </c>
      <c r="F28" s="7">
        <v>39353.440000000002</v>
      </c>
      <c r="G28" s="8">
        <v>2.7000000000000001E-3</v>
      </c>
      <c r="H28" s="9"/>
      <c r="I28" s="9"/>
      <c r="J28" s="47"/>
    </row>
    <row r="29" spans="1:10" ht="13.15" customHeight="1" x14ac:dyDescent="0.2">
      <c r="A29" s="5" t="s">
        <v>92</v>
      </c>
      <c r="B29" s="20" t="s">
        <v>93</v>
      </c>
      <c r="C29" s="4" t="s">
        <v>94</v>
      </c>
      <c r="D29" s="4" t="s">
        <v>95</v>
      </c>
      <c r="E29" s="6">
        <v>2205298</v>
      </c>
      <c r="F29" s="7">
        <v>32706.77</v>
      </c>
      <c r="G29" s="8">
        <v>2.3E-3</v>
      </c>
      <c r="H29" s="9"/>
      <c r="I29" s="9"/>
      <c r="J29" s="47"/>
    </row>
    <row r="30" spans="1:10" ht="13.15" customHeight="1" x14ac:dyDescent="0.2">
      <c r="A30" s="5" t="s">
        <v>96</v>
      </c>
      <c r="B30" s="20" t="s">
        <v>97</v>
      </c>
      <c r="C30" s="4" t="s">
        <v>98</v>
      </c>
      <c r="D30" s="4" t="s">
        <v>84</v>
      </c>
      <c r="E30" s="6">
        <v>2264603</v>
      </c>
      <c r="F30" s="7">
        <v>29564.39</v>
      </c>
      <c r="G30" s="8">
        <v>2.0999999999999999E-3</v>
      </c>
      <c r="H30" s="9"/>
      <c r="I30" s="9"/>
      <c r="J30" s="47"/>
    </row>
    <row r="31" spans="1:10" ht="13.15" customHeight="1" x14ac:dyDescent="0.2">
      <c r="A31" s="5" t="s">
        <v>99</v>
      </c>
      <c r="B31" s="20" t="s">
        <v>100</v>
      </c>
      <c r="C31" s="4" t="s">
        <v>101</v>
      </c>
      <c r="D31" s="4" t="s">
        <v>76</v>
      </c>
      <c r="E31" s="6">
        <v>10008155</v>
      </c>
      <c r="F31" s="7">
        <v>28102.9</v>
      </c>
      <c r="G31" s="8">
        <v>2E-3</v>
      </c>
      <c r="H31" s="9"/>
      <c r="I31" s="9"/>
      <c r="J31" s="47"/>
    </row>
    <row r="32" spans="1:10" ht="13.15" customHeight="1" x14ac:dyDescent="0.2">
      <c r="A32" s="5" t="s">
        <v>102</v>
      </c>
      <c r="B32" s="20" t="s">
        <v>103</v>
      </c>
      <c r="C32" s="4" t="s">
        <v>104</v>
      </c>
      <c r="D32" s="4" t="s">
        <v>105</v>
      </c>
      <c r="E32" s="6">
        <v>9696747</v>
      </c>
      <c r="F32" s="7">
        <v>27209.07</v>
      </c>
      <c r="G32" s="8">
        <v>1.9E-3</v>
      </c>
      <c r="H32" s="9"/>
      <c r="I32" s="9"/>
      <c r="J32" s="47"/>
    </row>
    <row r="33" spans="1:10" ht="13.15" customHeight="1" x14ac:dyDescent="0.2">
      <c r="A33" s="5" t="s">
        <v>106</v>
      </c>
      <c r="B33" s="20" t="s">
        <v>107</v>
      </c>
      <c r="C33" s="4" t="s">
        <v>108</v>
      </c>
      <c r="D33" s="4" t="s">
        <v>76</v>
      </c>
      <c r="E33" s="6">
        <v>1619949</v>
      </c>
      <c r="F33" s="7">
        <v>19019.82</v>
      </c>
      <c r="G33" s="8">
        <v>1.2999999999999999E-3</v>
      </c>
      <c r="H33" s="9"/>
      <c r="I33" s="9"/>
      <c r="J33" s="47"/>
    </row>
    <row r="34" spans="1:10" ht="13.15" customHeight="1" x14ac:dyDescent="0.2">
      <c r="A34" s="5" t="s">
        <v>109</v>
      </c>
      <c r="B34" s="20" t="s">
        <v>110</v>
      </c>
      <c r="C34" s="4" t="s">
        <v>111</v>
      </c>
      <c r="D34" s="4" t="s">
        <v>84</v>
      </c>
      <c r="E34" s="6">
        <v>287393</v>
      </c>
      <c r="F34" s="7">
        <v>15065.14</v>
      </c>
      <c r="G34" s="8">
        <v>1.1000000000000001E-3</v>
      </c>
      <c r="H34" s="9"/>
      <c r="I34" s="9"/>
      <c r="J34" s="47"/>
    </row>
    <row r="35" spans="1:10" ht="13.15" customHeight="1" x14ac:dyDescent="0.2">
      <c r="A35" s="5" t="s">
        <v>112</v>
      </c>
      <c r="B35" s="20" t="s">
        <v>113</v>
      </c>
      <c r="C35" s="4" t="s">
        <v>114</v>
      </c>
      <c r="D35" s="4" t="s">
        <v>35</v>
      </c>
      <c r="E35" s="6">
        <v>100228</v>
      </c>
      <c r="F35" s="7">
        <v>12529.5</v>
      </c>
      <c r="G35" s="8">
        <v>8.9999999999999998E-4</v>
      </c>
      <c r="H35" s="9"/>
      <c r="I35" s="9"/>
      <c r="J35" s="47"/>
    </row>
    <row r="36" spans="1:10" ht="13.15" customHeight="1" x14ac:dyDescent="0.2">
      <c r="A36" s="5" t="s">
        <v>115</v>
      </c>
      <c r="B36" s="20" t="s">
        <v>116</v>
      </c>
      <c r="C36" s="4" t="s">
        <v>117</v>
      </c>
      <c r="D36" s="4" t="s">
        <v>56</v>
      </c>
      <c r="E36" s="6">
        <v>865823</v>
      </c>
      <c r="F36" s="7">
        <v>3391.43</v>
      </c>
      <c r="G36" s="8">
        <v>2.0000000000000001E-4</v>
      </c>
      <c r="H36" s="9"/>
      <c r="I36" s="9"/>
      <c r="J36" s="47"/>
    </row>
    <row r="37" spans="1:10" ht="13.15" customHeight="1" x14ac:dyDescent="0.2">
      <c r="A37" s="5" t="s">
        <v>118</v>
      </c>
      <c r="B37" s="20" t="s">
        <v>119</v>
      </c>
      <c r="C37" s="4" t="s">
        <v>120</v>
      </c>
      <c r="D37" s="4" t="s">
        <v>121</v>
      </c>
      <c r="E37" s="6">
        <v>464063</v>
      </c>
      <c r="F37" s="7">
        <v>2124.48</v>
      </c>
      <c r="G37" s="8">
        <v>1E-4</v>
      </c>
      <c r="H37" s="9"/>
      <c r="I37" s="9"/>
      <c r="J37" s="47"/>
    </row>
    <row r="38" spans="1:10" ht="13.15" customHeight="1" x14ac:dyDescent="0.2">
      <c r="A38" s="5" t="s">
        <v>122</v>
      </c>
      <c r="B38" s="20" t="s">
        <v>123</v>
      </c>
      <c r="C38" s="4" t="s">
        <v>124</v>
      </c>
      <c r="D38" s="4" t="s">
        <v>125</v>
      </c>
      <c r="E38" s="6">
        <v>47293</v>
      </c>
      <c r="F38" s="7">
        <v>1890.58</v>
      </c>
      <c r="G38" s="8">
        <v>1E-4</v>
      </c>
      <c r="H38" s="9"/>
      <c r="I38" s="9"/>
      <c r="J38" s="47"/>
    </row>
    <row r="39" spans="1:10" ht="13.15" customHeight="1" x14ac:dyDescent="0.2">
      <c r="A39" s="5" t="s">
        <v>126</v>
      </c>
      <c r="B39" s="20" t="s">
        <v>127</v>
      </c>
      <c r="C39" s="4" t="s">
        <v>128</v>
      </c>
      <c r="D39" s="4" t="s">
        <v>105</v>
      </c>
      <c r="E39" s="6">
        <v>151687</v>
      </c>
      <c r="F39" s="7">
        <v>1635.79</v>
      </c>
      <c r="G39" s="8">
        <v>1E-4</v>
      </c>
      <c r="H39" s="9"/>
      <c r="I39" s="9"/>
      <c r="J39" s="47"/>
    </row>
    <row r="40" spans="1:10" ht="13.15" customHeight="1" x14ac:dyDescent="0.2">
      <c r="A40" s="47"/>
      <c r="B40" s="21" t="s">
        <v>129</v>
      </c>
      <c r="C40" s="1"/>
      <c r="D40" s="1"/>
      <c r="E40" s="1"/>
      <c r="F40" s="10">
        <v>10142020.76</v>
      </c>
      <c r="G40" s="11">
        <v>0.70709999999999995</v>
      </c>
      <c r="H40" s="12"/>
      <c r="I40" s="12"/>
      <c r="J40" s="47"/>
    </row>
    <row r="41" spans="1:10" ht="13.15" customHeight="1" x14ac:dyDescent="0.2">
      <c r="A41" s="47"/>
      <c r="B41" s="19" t="s">
        <v>130</v>
      </c>
      <c r="C41" s="4"/>
      <c r="D41" s="4"/>
      <c r="E41" s="4"/>
      <c r="F41" s="52"/>
      <c r="G41" s="51"/>
      <c r="H41" s="51"/>
      <c r="I41" s="51"/>
      <c r="J41" s="47"/>
    </row>
    <row r="42" spans="1:10" ht="13.15" customHeight="1" x14ac:dyDescent="0.2">
      <c r="A42" s="5" t="s">
        <v>131</v>
      </c>
      <c r="B42" s="20" t="s">
        <v>132</v>
      </c>
      <c r="C42" s="4" t="s">
        <v>133</v>
      </c>
      <c r="D42" s="4" t="s">
        <v>35</v>
      </c>
      <c r="E42" s="6">
        <v>5340000</v>
      </c>
      <c r="F42" s="7">
        <v>53653.65</v>
      </c>
      <c r="G42" s="8">
        <v>3.7000000000000002E-3</v>
      </c>
      <c r="H42" s="9"/>
      <c r="I42" s="9"/>
      <c r="J42" s="47"/>
    </row>
    <row r="43" spans="1:10" ht="13.15" customHeight="1" x14ac:dyDescent="0.2">
      <c r="A43" s="5" t="s">
        <v>134</v>
      </c>
      <c r="B43" s="20" t="s">
        <v>135</v>
      </c>
      <c r="C43" s="4" t="s">
        <v>136</v>
      </c>
      <c r="D43" s="4" t="s">
        <v>137</v>
      </c>
      <c r="E43" s="6">
        <v>4061000</v>
      </c>
      <c r="F43" s="7">
        <v>52545.279999999999</v>
      </c>
      <c r="G43" s="8">
        <v>3.7000000000000002E-3</v>
      </c>
      <c r="H43" s="9"/>
      <c r="I43" s="9"/>
      <c r="J43" s="47"/>
    </row>
    <row r="44" spans="1:10" ht="13.15" customHeight="1" x14ac:dyDescent="0.2">
      <c r="A44" s="5" t="s">
        <v>138</v>
      </c>
      <c r="B44" s="20" t="s">
        <v>139</v>
      </c>
      <c r="C44" s="4" t="s">
        <v>140</v>
      </c>
      <c r="D44" s="4" t="s">
        <v>141</v>
      </c>
      <c r="E44" s="6">
        <v>8186800</v>
      </c>
      <c r="F44" s="7">
        <v>21662.27</v>
      </c>
      <c r="G44" s="8">
        <v>1.5E-3</v>
      </c>
      <c r="H44" s="9"/>
      <c r="I44" s="9"/>
      <c r="J44" s="47"/>
    </row>
    <row r="45" spans="1:10" ht="13.15" customHeight="1" x14ac:dyDescent="0.2">
      <c r="A45" s="5" t="s">
        <v>142</v>
      </c>
      <c r="B45" s="20" t="s">
        <v>143</v>
      </c>
      <c r="C45" s="4" t="s">
        <v>144</v>
      </c>
      <c r="D45" s="4" t="s">
        <v>145</v>
      </c>
      <c r="E45" s="6">
        <v>464550</v>
      </c>
      <c r="F45" s="7">
        <v>20352.86</v>
      </c>
      <c r="G45" s="8">
        <v>1.4E-3</v>
      </c>
      <c r="H45" s="9"/>
      <c r="I45" s="9"/>
      <c r="J45" s="47"/>
    </row>
    <row r="46" spans="1:10" ht="13.15" customHeight="1" x14ac:dyDescent="0.2">
      <c r="A46" s="5" t="s">
        <v>146</v>
      </c>
      <c r="B46" s="20" t="s">
        <v>147</v>
      </c>
      <c r="C46" s="4" t="s">
        <v>148</v>
      </c>
      <c r="D46" s="4" t="s">
        <v>66</v>
      </c>
      <c r="E46" s="6">
        <v>935550</v>
      </c>
      <c r="F46" s="7">
        <v>17424.62</v>
      </c>
      <c r="G46" s="8">
        <v>1.1999999999999999E-3</v>
      </c>
      <c r="H46" s="9"/>
      <c r="I46" s="9"/>
      <c r="J46" s="47"/>
    </row>
    <row r="47" spans="1:10" ht="13.15" customHeight="1" x14ac:dyDescent="0.2">
      <c r="A47" s="5" t="s">
        <v>149</v>
      </c>
      <c r="B47" s="20" t="s">
        <v>150</v>
      </c>
      <c r="C47" s="4" t="s">
        <v>151</v>
      </c>
      <c r="D47" s="4" t="s">
        <v>152</v>
      </c>
      <c r="E47" s="6">
        <v>324450</v>
      </c>
      <c r="F47" s="7">
        <v>14288.78</v>
      </c>
      <c r="G47" s="8">
        <v>1E-3</v>
      </c>
      <c r="H47" s="9"/>
      <c r="I47" s="9"/>
      <c r="J47" s="47"/>
    </row>
    <row r="48" spans="1:10" ht="13.15" customHeight="1" x14ac:dyDescent="0.2">
      <c r="A48" s="5" t="s">
        <v>153</v>
      </c>
      <c r="B48" s="20" t="s">
        <v>154</v>
      </c>
      <c r="C48" s="4" t="s">
        <v>155</v>
      </c>
      <c r="D48" s="4" t="s">
        <v>16</v>
      </c>
      <c r="E48" s="6">
        <v>11130750</v>
      </c>
      <c r="F48" s="7">
        <v>13971.32</v>
      </c>
      <c r="G48" s="8">
        <v>1E-3</v>
      </c>
      <c r="H48" s="9"/>
      <c r="I48" s="9"/>
      <c r="J48" s="47"/>
    </row>
    <row r="49" spans="1:10" ht="13.15" customHeight="1" x14ac:dyDescent="0.2">
      <c r="A49" s="5" t="s">
        <v>156</v>
      </c>
      <c r="B49" s="20" t="s">
        <v>157</v>
      </c>
      <c r="C49" s="4" t="s">
        <v>158</v>
      </c>
      <c r="D49" s="4" t="s">
        <v>16</v>
      </c>
      <c r="E49" s="6">
        <v>1233000</v>
      </c>
      <c r="F49" s="7">
        <v>12661.68</v>
      </c>
      <c r="G49" s="8">
        <v>8.9999999999999998E-4</v>
      </c>
      <c r="H49" s="9"/>
      <c r="I49" s="9"/>
      <c r="J49" s="47"/>
    </row>
    <row r="50" spans="1:10" ht="13.15" customHeight="1" x14ac:dyDescent="0.2">
      <c r="A50" s="5" t="s">
        <v>159</v>
      </c>
      <c r="B50" s="20" t="s">
        <v>160</v>
      </c>
      <c r="C50" s="4" t="s">
        <v>161</v>
      </c>
      <c r="D50" s="4" t="s">
        <v>162</v>
      </c>
      <c r="E50" s="6">
        <v>112250</v>
      </c>
      <c r="F50" s="7">
        <v>12631.49</v>
      </c>
      <c r="G50" s="8">
        <v>8.9999999999999998E-4</v>
      </c>
      <c r="H50" s="9"/>
      <c r="I50" s="9"/>
      <c r="J50" s="47"/>
    </row>
    <row r="51" spans="1:10" ht="13.15" customHeight="1" x14ac:dyDescent="0.2">
      <c r="A51" s="5" t="s">
        <v>163</v>
      </c>
      <c r="B51" s="20" t="s">
        <v>164</v>
      </c>
      <c r="C51" s="4" t="s">
        <v>165</v>
      </c>
      <c r="D51" s="4" t="s">
        <v>24</v>
      </c>
      <c r="E51" s="6">
        <v>441600</v>
      </c>
      <c r="F51" s="7">
        <v>9353.9699999999993</v>
      </c>
      <c r="G51" s="8">
        <v>6.9999999999999999E-4</v>
      </c>
      <c r="H51" s="9"/>
      <c r="I51" s="9"/>
      <c r="J51" s="47"/>
    </row>
    <row r="52" spans="1:10" ht="13.15" customHeight="1" x14ac:dyDescent="0.2">
      <c r="A52" s="5" t="s">
        <v>166</v>
      </c>
      <c r="B52" s="20" t="s">
        <v>167</v>
      </c>
      <c r="C52" s="4" t="s">
        <v>168</v>
      </c>
      <c r="D52" s="4" t="s">
        <v>66</v>
      </c>
      <c r="E52" s="6">
        <v>140500</v>
      </c>
      <c r="F52" s="7">
        <v>9243.5</v>
      </c>
      <c r="G52" s="8">
        <v>5.9999999999999995E-4</v>
      </c>
      <c r="H52" s="9"/>
      <c r="I52" s="9"/>
      <c r="J52" s="47"/>
    </row>
    <row r="53" spans="1:10" ht="13.15" customHeight="1" x14ac:dyDescent="0.2">
      <c r="A53" s="5" t="s">
        <v>169</v>
      </c>
      <c r="B53" s="20" t="s">
        <v>170</v>
      </c>
      <c r="C53" s="4" t="s">
        <v>171</v>
      </c>
      <c r="D53" s="4" t="s">
        <v>145</v>
      </c>
      <c r="E53" s="6">
        <v>2227275</v>
      </c>
      <c r="F53" s="7">
        <v>9171.92</v>
      </c>
      <c r="G53" s="8">
        <v>5.9999999999999995E-4</v>
      </c>
      <c r="H53" s="9"/>
      <c r="I53" s="9"/>
      <c r="J53" s="47"/>
    </row>
    <row r="54" spans="1:10" ht="13.15" customHeight="1" x14ac:dyDescent="0.2">
      <c r="A54" s="5" t="s">
        <v>172</v>
      </c>
      <c r="B54" s="20" t="s">
        <v>173</v>
      </c>
      <c r="C54" s="4" t="s">
        <v>174</v>
      </c>
      <c r="D54" s="4" t="s">
        <v>175</v>
      </c>
      <c r="E54" s="6">
        <v>846300</v>
      </c>
      <c r="F54" s="7">
        <v>8095.71</v>
      </c>
      <c r="G54" s="8">
        <v>5.9999999999999995E-4</v>
      </c>
      <c r="H54" s="9"/>
      <c r="I54" s="9"/>
      <c r="J54" s="47"/>
    </row>
    <row r="55" spans="1:10" ht="13.15" customHeight="1" x14ac:dyDescent="0.2">
      <c r="A55" s="5" t="s">
        <v>176</v>
      </c>
      <c r="B55" s="20" t="s">
        <v>177</v>
      </c>
      <c r="C55" s="4" t="s">
        <v>178</v>
      </c>
      <c r="D55" s="4" t="s">
        <v>179</v>
      </c>
      <c r="E55" s="6">
        <v>3334500</v>
      </c>
      <c r="F55" s="7">
        <v>7832.74</v>
      </c>
      <c r="G55" s="8">
        <v>5.0000000000000001E-4</v>
      </c>
      <c r="H55" s="9"/>
      <c r="I55" s="9"/>
      <c r="J55" s="47"/>
    </row>
    <row r="56" spans="1:10" ht="13.15" customHeight="1" x14ac:dyDescent="0.2">
      <c r="A56" s="5" t="s">
        <v>180</v>
      </c>
      <c r="B56" s="20" t="s">
        <v>181</v>
      </c>
      <c r="C56" s="4" t="s">
        <v>182</v>
      </c>
      <c r="D56" s="4" t="s">
        <v>183</v>
      </c>
      <c r="E56" s="6">
        <v>3745500</v>
      </c>
      <c r="F56" s="7">
        <v>7043.79</v>
      </c>
      <c r="G56" s="8">
        <v>5.0000000000000001E-4</v>
      </c>
      <c r="H56" s="9"/>
      <c r="I56" s="9"/>
      <c r="J56" s="47"/>
    </row>
    <row r="57" spans="1:10" ht="13.15" customHeight="1" x14ac:dyDescent="0.2">
      <c r="A57" s="5" t="s">
        <v>184</v>
      </c>
      <c r="B57" s="20" t="s">
        <v>185</v>
      </c>
      <c r="C57" s="4" t="s">
        <v>186</v>
      </c>
      <c r="D57" s="4" t="s">
        <v>84</v>
      </c>
      <c r="E57" s="6">
        <v>140000</v>
      </c>
      <c r="F57" s="7">
        <v>5411.84</v>
      </c>
      <c r="G57" s="8">
        <v>4.0000000000000002E-4</v>
      </c>
      <c r="H57" s="9"/>
      <c r="I57" s="9"/>
      <c r="J57" s="47"/>
    </row>
    <row r="58" spans="1:10" ht="13.15" customHeight="1" x14ac:dyDescent="0.2">
      <c r="A58" s="5" t="s">
        <v>187</v>
      </c>
      <c r="B58" s="20" t="s">
        <v>188</v>
      </c>
      <c r="C58" s="4" t="s">
        <v>189</v>
      </c>
      <c r="D58" s="4" t="s">
        <v>162</v>
      </c>
      <c r="E58" s="6">
        <v>167750</v>
      </c>
      <c r="F58" s="7">
        <v>5200.25</v>
      </c>
      <c r="G58" s="8">
        <v>4.0000000000000002E-4</v>
      </c>
      <c r="H58" s="9"/>
      <c r="I58" s="9"/>
      <c r="J58" s="47"/>
    </row>
    <row r="59" spans="1:10" ht="13.15" customHeight="1" x14ac:dyDescent="0.2">
      <c r="A59" s="5" t="s">
        <v>190</v>
      </c>
      <c r="B59" s="20" t="s">
        <v>191</v>
      </c>
      <c r="C59" s="4" t="s">
        <v>192</v>
      </c>
      <c r="D59" s="4" t="s">
        <v>193</v>
      </c>
      <c r="E59" s="6">
        <v>771400</v>
      </c>
      <c r="F59" s="7">
        <v>4783.07</v>
      </c>
      <c r="G59" s="8">
        <v>2.9999999999999997E-4</v>
      </c>
      <c r="H59" s="9"/>
      <c r="I59" s="9"/>
      <c r="J59" s="47"/>
    </row>
    <row r="60" spans="1:10" ht="13.15" customHeight="1" x14ac:dyDescent="0.2">
      <c r="A60" s="5" t="s">
        <v>194</v>
      </c>
      <c r="B60" s="20" t="s">
        <v>195</v>
      </c>
      <c r="C60" s="4" t="s">
        <v>196</v>
      </c>
      <c r="D60" s="4" t="s">
        <v>16</v>
      </c>
      <c r="E60" s="6">
        <v>492100</v>
      </c>
      <c r="F60" s="7">
        <v>4547.99</v>
      </c>
      <c r="G60" s="8">
        <v>2.9999999999999997E-4</v>
      </c>
      <c r="H60" s="9"/>
      <c r="I60" s="9"/>
      <c r="J60" s="47"/>
    </row>
    <row r="61" spans="1:10" ht="13.15" customHeight="1" x14ac:dyDescent="0.2">
      <c r="A61" s="5" t="s">
        <v>197</v>
      </c>
      <c r="B61" s="20" t="s">
        <v>198</v>
      </c>
      <c r="C61" s="4" t="s">
        <v>199</v>
      </c>
      <c r="D61" s="4" t="s">
        <v>42</v>
      </c>
      <c r="E61" s="6">
        <v>54600</v>
      </c>
      <c r="F61" s="7">
        <v>3862.13</v>
      </c>
      <c r="G61" s="8">
        <v>2.9999999999999997E-4</v>
      </c>
      <c r="H61" s="9"/>
      <c r="I61" s="9"/>
      <c r="J61" s="47"/>
    </row>
    <row r="62" spans="1:10" ht="13.15" customHeight="1" x14ac:dyDescent="0.2">
      <c r="A62" s="5" t="s">
        <v>200</v>
      </c>
      <c r="B62" s="20" t="s">
        <v>201</v>
      </c>
      <c r="C62" s="4" t="s">
        <v>202</v>
      </c>
      <c r="D62" s="4" t="s">
        <v>42</v>
      </c>
      <c r="E62" s="6">
        <v>96950</v>
      </c>
      <c r="F62" s="7">
        <v>3355.05</v>
      </c>
      <c r="G62" s="8">
        <v>2.0000000000000001E-4</v>
      </c>
      <c r="H62" s="9"/>
      <c r="I62" s="9"/>
      <c r="J62" s="47"/>
    </row>
    <row r="63" spans="1:10" ht="13.15" customHeight="1" x14ac:dyDescent="0.2">
      <c r="A63" s="5" t="s">
        <v>203</v>
      </c>
      <c r="B63" s="20" t="s">
        <v>204</v>
      </c>
      <c r="C63" s="4" t="s">
        <v>205</v>
      </c>
      <c r="D63" s="4" t="s">
        <v>35</v>
      </c>
      <c r="E63" s="6">
        <v>183600</v>
      </c>
      <c r="F63" s="7">
        <v>3268.45</v>
      </c>
      <c r="G63" s="8">
        <v>2.0000000000000001E-4</v>
      </c>
      <c r="H63" s="9"/>
      <c r="I63" s="9"/>
      <c r="J63" s="47"/>
    </row>
    <row r="64" spans="1:10" ht="13.15" customHeight="1" x14ac:dyDescent="0.2">
      <c r="A64" s="5" t="s">
        <v>206</v>
      </c>
      <c r="B64" s="20" t="s">
        <v>207</v>
      </c>
      <c r="C64" s="4" t="s">
        <v>208</v>
      </c>
      <c r="D64" s="4" t="s">
        <v>16</v>
      </c>
      <c r="E64" s="6">
        <v>2801050</v>
      </c>
      <c r="F64" s="7">
        <v>2226.5500000000002</v>
      </c>
      <c r="G64" s="8">
        <v>2.0000000000000001E-4</v>
      </c>
      <c r="H64" s="9"/>
      <c r="I64" s="9"/>
      <c r="J64" s="47"/>
    </row>
    <row r="65" spans="1:10" ht="13.15" customHeight="1" x14ac:dyDescent="0.2">
      <c r="A65" s="5" t="s">
        <v>209</v>
      </c>
      <c r="B65" s="20" t="s">
        <v>210</v>
      </c>
      <c r="C65" s="4" t="s">
        <v>211</v>
      </c>
      <c r="D65" s="4" t="s">
        <v>212</v>
      </c>
      <c r="E65" s="6">
        <v>1385000</v>
      </c>
      <c r="F65" s="7">
        <v>2184.15</v>
      </c>
      <c r="G65" s="8">
        <v>2.0000000000000001E-4</v>
      </c>
      <c r="H65" s="9"/>
      <c r="I65" s="9"/>
      <c r="J65" s="47"/>
    </row>
    <row r="66" spans="1:10" ht="13.15" customHeight="1" x14ac:dyDescent="0.2">
      <c r="A66" s="5" t="s">
        <v>213</v>
      </c>
      <c r="B66" s="20" t="s">
        <v>214</v>
      </c>
      <c r="C66" s="4" t="s">
        <v>215</v>
      </c>
      <c r="D66" s="4" t="s">
        <v>183</v>
      </c>
      <c r="E66" s="6">
        <v>120150</v>
      </c>
      <c r="F66" s="7">
        <v>1473.52</v>
      </c>
      <c r="G66" s="8">
        <v>1E-4</v>
      </c>
      <c r="H66" s="9"/>
      <c r="I66" s="9"/>
      <c r="J66" s="47"/>
    </row>
    <row r="67" spans="1:10" ht="13.15" customHeight="1" x14ac:dyDescent="0.2">
      <c r="A67" s="5" t="s">
        <v>216</v>
      </c>
      <c r="B67" s="20" t="s">
        <v>217</v>
      </c>
      <c r="C67" s="4" t="s">
        <v>218</v>
      </c>
      <c r="D67" s="4" t="s">
        <v>219</v>
      </c>
      <c r="E67" s="6">
        <v>41800</v>
      </c>
      <c r="F67" s="7">
        <v>449.6</v>
      </c>
      <c r="G67" s="8" t="s">
        <v>423</v>
      </c>
      <c r="H67" s="9"/>
      <c r="I67" s="9"/>
      <c r="J67" s="47"/>
    </row>
    <row r="68" spans="1:10" ht="13.15" customHeight="1" x14ac:dyDescent="0.2">
      <c r="A68" s="5" t="s">
        <v>220</v>
      </c>
      <c r="B68" s="20" t="s">
        <v>221</v>
      </c>
      <c r="C68" s="4" t="s">
        <v>222</v>
      </c>
      <c r="D68" s="4" t="s">
        <v>66</v>
      </c>
      <c r="E68" s="6">
        <v>5525</v>
      </c>
      <c r="F68" s="7">
        <v>133.65</v>
      </c>
      <c r="G68" s="8" t="s">
        <v>423</v>
      </c>
      <c r="H68" s="9"/>
      <c r="I68" s="9"/>
      <c r="J68" s="47"/>
    </row>
    <row r="69" spans="1:10" ht="13.15" customHeight="1" x14ac:dyDescent="0.2">
      <c r="A69" s="5" t="s">
        <v>223</v>
      </c>
      <c r="B69" s="20" t="s">
        <v>224</v>
      </c>
      <c r="C69" s="4" t="s">
        <v>225</v>
      </c>
      <c r="D69" s="4" t="s">
        <v>20</v>
      </c>
      <c r="E69" s="6">
        <v>6450</v>
      </c>
      <c r="F69" s="7">
        <v>37.61</v>
      </c>
      <c r="G69" s="8" t="s">
        <v>423</v>
      </c>
      <c r="H69" s="9"/>
      <c r="I69" s="9"/>
      <c r="J69" s="47"/>
    </row>
    <row r="70" spans="1:10" ht="13.15" customHeight="1" x14ac:dyDescent="0.2">
      <c r="A70" s="47"/>
      <c r="B70" s="21" t="s">
        <v>129</v>
      </c>
      <c r="C70" s="1"/>
      <c r="D70" s="1"/>
      <c r="E70" s="1"/>
      <c r="F70" s="10">
        <v>306867.44</v>
      </c>
      <c r="G70" s="11">
        <v>2.1399999999999999E-2</v>
      </c>
      <c r="H70" s="12"/>
      <c r="I70" s="12"/>
      <c r="J70" s="47"/>
    </row>
    <row r="71" spans="1:10" ht="13.15" customHeight="1" x14ac:dyDescent="0.2">
      <c r="A71" s="47"/>
      <c r="B71" s="19" t="s">
        <v>226</v>
      </c>
      <c r="C71" s="4"/>
      <c r="D71" s="4"/>
      <c r="E71" s="4"/>
      <c r="F71" s="52"/>
      <c r="G71" s="51"/>
      <c r="H71" s="51"/>
      <c r="I71" s="51"/>
      <c r="J71" s="47"/>
    </row>
    <row r="72" spans="1:10" ht="13.15" customHeight="1" x14ac:dyDescent="0.2">
      <c r="A72" s="5" t="s">
        <v>227</v>
      </c>
      <c r="B72" s="20" t="s">
        <v>228</v>
      </c>
      <c r="C72" s="4" t="s">
        <v>229</v>
      </c>
      <c r="D72" s="4" t="s">
        <v>193</v>
      </c>
      <c r="E72" s="6">
        <v>83312247</v>
      </c>
      <c r="F72" s="7">
        <v>364940.97</v>
      </c>
      <c r="G72" s="8">
        <v>2.5499999999999998E-2</v>
      </c>
      <c r="H72" s="9"/>
      <c r="I72" s="9"/>
      <c r="J72" s="47"/>
    </row>
    <row r="73" spans="1:10" ht="13.15" customHeight="1" x14ac:dyDescent="0.2">
      <c r="A73" s="5" t="s">
        <v>230</v>
      </c>
      <c r="B73" s="20" t="s">
        <v>231</v>
      </c>
      <c r="C73" s="4" t="s">
        <v>232</v>
      </c>
      <c r="D73" s="4" t="s">
        <v>193</v>
      </c>
      <c r="E73" s="6">
        <v>68921742</v>
      </c>
      <c r="F73" s="7">
        <v>228158.53</v>
      </c>
      <c r="G73" s="8">
        <v>1.5900000000000001E-2</v>
      </c>
      <c r="H73" s="9"/>
      <c r="I73" s="9"/>
      <c r="J73" s="47"/>
    </row>
    <row r="74" spans="1:10" ht="13.15" customHeight="1" x14ac:dyDescent="0.2">
      <c r="A74" s="5" t="s">
        <v>233</v>
      </c>
      <c r="B74" s="20" t="s">
        <v>234</v>
      </c>
      <c r="C74" s="4" t="s">
        <v>235</v>
      </c>
      <c r="D74" s="4" t="s">
        <v>193</v>
      </c>
      <c r="E74" s="6">
        <v>870684</v>
      </c>
      <c r="F74" s="7">
        <v>4121.7299999999996</v>
      </c>
      <c r="G74" s="8">
        <v>2.9999999999999997E-4</v>
      </c>
      <c r="H74" s="9"/>
      <c r="I74" s="9"/>
      <c r="J74" s="47"/>
    </row>
    <row r="75" spans="1:10" ht="13.15" customHeight="1" x14ac:dyDescent="0.2">
      <c r="A75" s="47"/>
      <c r="B75" s="21" t="s">
        <v>129</v>
      </c>
      <c r="C75" s="1"/>
      <c r="D75" s="1"/>
      <c r="E75" s="1"/>
      <c r="F75" s="10">
        <v>597221.23</v>
      </c>
      <c r="G75" s="11">
        <v>4.1700000000000001E-2</v>
      </c>
      <c r="H75" s="12"/>
      <c r="I75" s="12"/>
      <c r="J75" s="47"/>
    </row>
    <row r="76" spans="1:10" ht="13.15" customHeight="1" x14ac:dyDescent="0.2">
      <c r="A76" s="47"/>
      <c r="B76" s="21" t="s">
        <v>236</v>
      </c>
      <c r="C76" s="1"/>
      <c r="D76" s="1"/>
      <c r="E76" s="1"/>
      <c r="F76" s="12" t="s">
        <v>237</v>
      </c>
      <c r="G76" s="12" t="s">
        <v>237</v>
      </c>
      <c r="H76" s="12"/>
      <c r="I76" s="12"/>
      <c r="J76" s="47"/>
    </row>
    <row r="77" spans="1:10" ht="13.15" customHeight="1" x14ac:dyDescent="0.2">
      <c r="A77" s="47"/>
      <c r="B77" s="21" t="s">
        <v>129</v>
      </c>
      <c r="C77" s="1"/>
      <c r="D77" s="1"/>
      <c r="E77" s="1"/>
      <c r="F77" s="12" t="s">
        <v>237</v>
      </c>
      <c r="G77" s="12" t="s">
        <v>237</v>
      </c>
      <c r="H77" s="12"/>
      <c r="I77" s="12"/>
      <c r="J77" s="47"/>
    </row>
    <row r="78" spans="1:10" ht="13.15" customHeight="1" x14ac:dyDescent="0.2">
      <c r="A78" s="47"/>
      <c r="B78" s="21" t="s">
        <v>238</v>
      </c>
      <c r="C78" s="13"/>
      <c r="D78" s="1"/>
      <c r="E78" s="13"/>
      <c r="F78" s="10">
        <v>11046109.43</v>
      </c>
      <c r="G78" s="11">
        <v>0.7702</v>
      </c>
      <c r="H78" s="12"/>
      <c r="I78" s="12"/>
      <c r="J78" s="47"/>
    </row>
    <row r="79" spans="1:10" ht="13.15" customHeight="1" x14ac:dyDescent="0.2">
      <c r="A79" s="47"/>
      <c r="B79" s="19" t="s">
        <v>239</v>
      </c>
      <c r="C79" s="4"/>
      <c r="D79" s="4"/>
      <c r="E79" s="4"/>
      <c r="F79" s="4"/>
      <c r="G79" s="4"/>
      <c r="H79" s="51"/>
      <c r="I79" s="51"/>
      <c r="J79" s="47"/>
    </row>
    <row r="80" spans="1:10" ht="13.15" customHeight="1" x14ac:dyDescent="0.2">
      <c r="A80" s="47"/>
      <c r="B80" s="19" t="s">
        <v>12</v>
      </c>
      <c r="C80" s="4"/>
      <c r="D80" s="4"/>
      <c r="E80" s="4"/>
      <c r="F80" s="52"/>
      <c r="G80" s="51"/>
      <c r="H80" s="51"/>
      <c r="I80" s="51"/>
      <c r="J80" s="47"/>
    </row>
    <row r="81" spans="1:10" ht="13.15" customHeight="1" x14ac:dyDescent="0.2">
      <c r="A81" s="5" t="s">
        <v>240</v>
      </c>
      <c r="B81" s="20" t="s">
        <v>241</v>
      </c>
      <c r="C81" s="4" t="s">
        <v>242</v>
      </c>
      <c r="D81" s="4" t="s">
        <v>1206</v>
      </c>
      <c r="E81" s="6">
        <v>1889757</v>
      </c>
      <c r="F81" s="7">
        <v>639266.34</v>
      </c>
      <c r="G81" s="8">
        <v>4.4600000000000001E-2</v>
      </c>
      <c r="H81" s="9"/>
      <c r="I81" s="9"/>
      <c r="J81" s="47"/>
    </row>
    <row r="82" spans="1:10" ht="13.15" customHeight="1" x14ac:dyDescent="0.2">
      <c r="A82" s="5" t="s">
        <v>243</v>
      </c>
      <c r="B82" s="20" t="s">
        <v>244</v>
      </c>
      <c r="C82" s="4" t="s">
        <v>245</v>
      </c>
      <c r="D82" s="4" t="s">
        <v>1206</v>
      </c>
      <c r="E82" s="6">
        <v>591056</v>
      </c>
      <c r="F82" s="7">
        <v>315150.83</v>
      </c>
      <c r="G82" s="8">
        <v>2.1999999999999999E-2</v>
      </c>
      <c r="H82" s="9"/>
      <c r="I82" s="9"/>
      <c r="J82" s="47"/>
    </row>
    <row r="83" spans="1:10" ht="13.15" customHeight="1" x14ac:dyDescent="0.2">
      <c r="A83" s="5" t="s">
        <v>246</v>
      </c>
      <c r="B83" s="20" t="s">
        <v>247</v>
      </c>
      <c r="C83" s="4" t="s">
        <v>248</v>
      </c>
      <c r="D83" s="4" t="s">
        <v>1207</v>
      </c>
      <c r="E83" s="6">
        <v>1390648</v>
      </c>
      <c r="F83" s="7">
        <v>313741.46999999997</v>
      </c>
      <c r="G83" s="8">
        <v>2.1899999999999999E-2</v>
      </c>
      <c r="H83" s="9"/>
      <c r="I83" s="9"/>
      <c r="J83" s="47"/>
    </row>
    <row r="84" spans="1:10" ht="13.15" customHeight="1" x14ac:dyDescent="0.2">
      <c r="A84" s="5" t="s">
        <v>249</v>
      </c>
      <c r="B84" s="20" t="s">
        <v>250</v>
      </c>
      <c r="C84" s="4" t="s">
        <v>251</v>
      </c>
      <c r="D84" s="4" t="s">
        <v>1208</v>
      </c>
      <c r="E84" s="6">
        <v>733019</v>
      </c>
      <c r="F84" s="7">
        <v>258824.35</v>
      </c>
      <c r="G84" s="8">
        <v>1.8100000000000002E-2</v>
      </c>
      <c r="H84" s="9"/>
      <c r="I84" s="9"/>
      <c r="J84" s="47"/>
    </row>
    <row r="85" spans="1:10" ht="13.15" customHeight="1" x14ac:dyDescent="0.2">
      <c r="A85" s="47"/>
      <c r="B85" s="21" t="s">
        <v>129</v>
      </c>
      <c r="C85" s="1"/>
      <c r="D85" s="1"/>
      <c r="E85" s="1"/>
      <c r="F85" s="10">
        <v>1526982.99</v>
      </c>
      <c r="G85" s="11">
        <v>0.1066</v>
      </c>
      <c r="H85" s="12"/>
      <c r="I85" s="12"/>
      <c r="J85" s="47"/>
    </row>
    <row r="86" spans="1:10" ht="13.15" customHeight="1" x14ac:dyDescent="0.2">
      <c r="A86" s="47"/>
      <c r="B86" s="21" t="s">
        <v>835</v>
      </c>
      <c r="C86" s="1"/>
      <c r="D86" s="1"/>
      <c r="E86" s="1"/>
      <c r="F86" s="12" t="s">
        <v>237</v>
      </c>
      <c r="G86" s="12" t="s">
        <v>237</v>
      </c>
      <c r="H86" s="12"/>
      <c r="I86" s="12"/>
      <c r="J86" s="47"/>
    </row>
    <row r="87" spans="1:10" ht="13.15" customHeight="1" x14ac:dyDescent="0.2">
      <c r="A87" s="47"/>
      <c r="B87" s="21" t="s">
        <v>129</v>
      </c>
      <c r="C87" s="1"/>
      <c r="D87" s="1"/>
      <c r="E87" s="1"/>
      <c r="F87" s="12" t="s">
        <v>237</v>
      </c>
      <c r="G87" s="12" t="s">
        <v>237</v>
      </c>
      <c r="H87" s="12"/>
      <c r="I87" s="12"/>
      <c r="J87" s="47"/>
    </row>
    <row r="88" spans="1:10" ht="13.15" customHeight="1" x14ac:dyDescent="0.2">
      <c r="A88" s="47"/>
      <c r="B88" s="21" t="s">
        <v>238</v>
      </c>
      <c r="C88" s="13"/>
      <c r="D88" s="1"/>
      <c r="E88" s="13"/>
      <c r="F88" s="10">
        <v>1526982.99</v>
      </c>
      <c r="G88" s="11">
        <v>0.1066</v>
      </c>
      <c r="H88" s="12"/>
      <c r="I88" s="12"/>
      <c r="J88" s="47"/>
    </row>
    <row r="89" spans="1:10" ht="13.15" customHeight="1" x14ac:dyDescent="0.2">
      <c r="A89" s="47"/>
      <c r="B89" s="19" t="s">
        <v>313</v>
      </c>
      <c r="C89" s="4"/>
      <c r="D89" s="4"/>
      <c r="E89" s="4"/>
      <c r="F89" s="4"/>
      <c r="G89" s="4"/>
      <c r="H89" s="51"/>
      <c r="I89" s="51"/>
      <c r="J89" s="47"/>
    </row>
    <row r="90" spans="1:10" ht="13.15" customHeight="1" x14ac:dyDescent="0.2">
      <c r="A90" s="47"/>
      <c r="B90" s="19" t="s">
        <v>314</v>
      </c>
      <c r="C90" s="4"/>
      <c r="D90" s="4"/>
      <c r="E90" s="4"/>
      <c r="F90" s="52"/>
      <c r="G90" s="51"/>
      <c r="H90" s="51"/>
      <c r="I90" s="51"/>
      <c r="J90" s="47"/>
    </row>
    <row r="91" spans="1:10" ht="13.15" customHeight="1" x14ac:dyDescent="0.2">
      <c r="A91" s="5" t="s">
        <v>315</v>
      </c>
      <c r="B91" s="20" t="s">
        <v>1140</v>
      </c>
      <c r="C91" s="4" t="s">
        <v>316</v>
      </c>
      <c r="D91" s="4" t="s">
        <v>317</v>
      </c>
      <c r="E91" s="6">
        <v>13500</v>
      </c>
      <c r="F91" s="7">
        <v>66530.16</v>
      </c>
      <c r="G91" s="8">
        <v>4.5999999999999999E-3</v>
      </c>
      <c r="H91" s="14">
        <v>6.2599000000000002E-2</v>
      </c>
      <c r="I91" s="9"/>
      <c r="J91" s="47"/>
    </row>
    <row r="92" spans="1:10" ht="13.15" customHeight="1" x14ac:dyDescent="0.2">
      <c r="A92" s="5" t="s">
        <v>318</v>
      </c>
      <c r="B92" s="20" t="s">
        <v>1141</v>
      </c>
      <c r="C92" s="4" t="s">
        <v>319</v>
      </c>
      <c r="D92" s="4" t="s">
        <v>317</v>
      </c>
      <c r="E92" s="6">
        <v>12500</v>
      </c>
      <c r="F92" s="7">
        <v>62050.44</v>
      </c>
      <c r="G92" s="8">
        <v>4.3E-3</v>
      </c>
      <c r="H92" s="14">
        <v>6.4499000000000001E-2</v>
      </c>
      <c r="I92" s="9"/>
      <c r="J92" s="47"/>
    </row>
    <row r="93" spans="1:10" ht="13.15" customHeight="1" x14ac:dyDescent="0.2">
      <c r="A93" s="5" t="s">
        <v>320</v>
      </c>
      <c r="B93" s="20" t="s">
        <v>1142</v>
      </c>
      <c r="C93" s="4" t="s">
        <v>321</v>
      </c>
      <c r="D93" s="4" t="s">
        <v>317</v>
      </c>
      <c r="E93" s="6">
        <v>10000</v>
      </c>
      <c r="F93" s="7">
        <v>49329.5</v>
      </c>
      <c r="G93" s="8">
        <v>3.3999999999999998E-3</v>
      </c>
      <c r="H93" s="14">
        <v>6.2799999999999995E-2</v>
      </c>
      <c r="I93" s="9"/>
      <c r="J93" s="47"/>
    </row>
    <row r="94" spans="1:10" ht="13.15" customHeight="1" x14ac:dyDescent="0.2">
      <c r="A94" s="5" t="s">
        <v>322</v>
      </c>
      <c r="B94" s="20" t="s">
        <v>1143</v>
      </c>
      <c r="C94" s="4" t="s">
        <v>323</v>
      </c>
      <c r="D94" s="4" t="s">
        <v>317</v>
      </c>
      <c r="E94" s="6">
        <v>10000</v>
      </c>
      <c r="F94" s="7">
        <v>48495.7</v>
      </c>
      <c r="G94" s="8">
        <v>3.3999999999999998E-3</v>
      </c>
      <c r="H94" s="14">
        <v>6.6600000000000006E-2</v>
      </c>
      <c r="I94" s="9"/>
      <c r="J94" s="47"/>
    </row>
    <row r="95" spans="1:10" ht="13.15" customHeight="1" x14ac:dyDescent="0.2">
      <c r="A95" s="5" t="s">
        <v>324</v>
      </c>
      <c r="B95" s="20" t="s">
        <v>1144</v>
      </c>
      <c r="C95" s="4" t="s">
        <v>325</v>
      </c>
      <c r="D95" s="4" t="s">
        <v>317</v>
      </c>
      <c r="E95" s="6">
        <v>9000</v>
      </c>
      <c r="F95" s="7">
        <v>43635.29</v>
      </c>
      <c r="G95" s="8">
        <v>3.0000000000000001E-3</v>
      </c>
      <c r="H95" s="14">
        <v>6.7150000000000001E-2</v>
      </c>
      <c r="I95" s="9"/>
      <c r="J95" s="47"/>
    </row>
    <row r="96" spans="1:10" ht="13.15" customHeight="1" x14ac:dyDescent="0.2">
      <c r="A96" s="5" t="s">
        <v>326</v>
      </c>
      <c r="B96" s="20" t="s">
        <v>1145</v>
      </c>
      <c r="C96" s="4" t="s">
        <v>327</v>
      </c>
      <c r="D96" s="4" t="s">
        <v>317</v>
      </c>
      <c r="E96" s="6">
        <v>8000</v>
      </c>
      <c r="F96" s="7">
        <v>39044.639999999999</v>
      </c>
      <c r="G96" s="8">
        <v>2.7000000000000001E-3</v>
      </c>
      <c r="H96" s="14">
        <v>6.7150000000000001E-2</v>
      </c>
      <c r="I96" s="9"/>
      <c r="J96" s="47"/>
    </row>
    <row r="97" spans="1:10" ht="13.15" customHeight="1" x14ac:dyDescent="0.2">
      <c r="A97" s="5" t="s">
        <v>328</v>
      </c>
      <c r="B97" s="20" t="s">
        <v>1146</v>
      </c>
      <c r="C97" s="4" t="s">
        <v>329</v>
      </c>
      <c r="D97" s="4" t="s">
        <v>317</v>
      </c>
      <c r="E97" s="6">
        <v>7500</v>
      </c>
      <c r="F97" s="7">
        <v>37042.46</v>
      </c>
      <c r="G97" s="8">
        <v>2.5999999999999999E-3</v>
      </c>
      <c r="H97" s="14">
        <v>6.3500000000000001E-2</v>
      </c>
      <c r="I97" s="9"/>
      <c r="J97" s="47"/>
    </row>
    <row r="98" spans="1:10" ht="13.15" customHeight="1" x14ac:dyDescent="0.2">
      <c r="A98" s="5" t="s">
        <v>330</v>
      </c>
      <c r="B98" s="20" t="s">
        <v>1147</v>
      </c>
      <c r="C98" s="4" t="s">
        <v>331</v>
      </c>
      <c r="D98" s="4" t="s">
        <v>317</v>
      </c>
      <c r="E98" s="6">
        <v>6000</v>
      </c>
      <c r="F98" s="7">
        <v>29863.59</v>
      </c>
      <c r="G98" s="8">
        <v>2.0999999999999999E-3</v>
      </c>
      <c r="H98" s="14">
        <v>6.1748999999999998E-2</v>
      </c>
      <c r="I98" s="9"/>
      <c r="J98" s="47"/>
    </row>
    <row r="99" spans="1:10" ht="13.15" customHeight="1" x14ac:dyDescent="0.2">
      <c r="A99" s="5" t="s">
        <v>332</v>
      </c>
      <c r="B99" s="20" t="s">
        <v>1598</v>
      </c>
      <c r="C99" s="4" t="s">
        <v>333</v>
      </c>
      <c r="D99" s="4" t="s">
        <v>317</v>
      </c>
      <c r="E99" s="6">
        <v>6000</v>
      </c>
      <c r="F99" s="7">
        <v>29560.47</v>
      </c>
      <c r="G99" s="8">
        <v>2.0999999999999999E-3</v>
      </c>
      <c r="H99" s="14">
        <v>6.3849000000000003E-2</v>
      </c>
      <c r="I99" s="9"/>
      <c r="J99" s="47"/>
    </row>
    <row r="100" spans="1:10" ht="13.15" customHeight="1" x14ac:dyDescent="0.2">
      <c r="A100" s="5" t="s">
        <v>334</v>
      </c>
      <c r="B100" s="20" t="s">
        <v>1599</v>
      </c>
      <c r="C100" s="4" t="s">
        <v>335</v>
      </c>
      <c r="D100" s="4" t="s">
        <v>317</v>
      </c>
      <c r="E100" s="6">
        <v>6000</v>
      </c>
      <c r="F100" s="7">
        <v>29428.14</v>
      </c>
      <c r="G100" s="8">
        <v>2.0999999999999999E-3</v>
      </c>
      <c r="H100" s="14">
        <v>6.8199999999999997E-2</v>
      </c>
      <c r="I100" s="9"/>
      <c r="J100" s="47"/>
    </row>
    <row r="101" spans="1:10" ht="13.15" customHeight="1" x14ac:dyDescent="0.2">
      <c r="A101" s="5" t="s">
        <v>336</v>
      </c>
      <c r="B101" s="20" t="s">
        <v>1148</v>
      </c>
      <c r="C101" s="4" t="s">
        <v>337</v>
      </c>
      <c r="D101" s="4" t="s">
        <v>317</v>
      </c>
      <c r="E101" s="6">
        <v>6000</v>
      </c>
      <c r="F101" s="7">
        <v>29348.55</v>
      </c>
      <c r="G101" s="8">
        <v>2E-3</v>
      </c>
      <c r="H101" s="14">
        <v>6.6959000000000005E-2</v>
      </c>
      <c r="I101" s="9"/>
      <c r="J101" s="47"/>
    </row>
    <row r="102" spans="1:10" ht="13.15" customHeight="1" x14ac:dyDescent="0.2">
      <c r="A102" s="5" t="s">
        <v>338</v>
      </c>
      <c r="B102" s="20" t="s">
        <v>1600</v>
      </c>
      <c r="C102" s="4" t="s">
        <v>339</v>
      </c>
      <c r="D102" s="4" t="s">
        <v>317</v>
      </c>
      <c r="E102" s="6">
        <v>6000</v>
      </c>
      <c r="F102" s="7">
        <v>28899.54</v>
      </c>
      <c r="G102" s="8">
        <v>2E-3</v>
      </c>
      <c r="H102" s="14">
        <v>6.7798999999999998E-2</v>
      </c>
      <c r="I102" s="9"/>
      <c r="J102" s="47"/>
    </row>
    <row r="103" spans="1:10" ht="13.15" customHeight="1" x14ac:dyDescent="0.2">
      <c r="A103" s="5" t="s">
        <v>340</v>
      </c>
      <c r="B103" s="20" t="s">
        <v>1149</v>
      </c>
      <c r="C103" s="4" t="s">
        <v>341</v>
      </c>
      <c r="D103" s="4" t="s">
        <v>1198</v>
      </c>
      <c r="E103" s="6">
        <v>5000</v>
      </c>
      <c r="F103" s="7">
        <v>24518.18</v>
      </c>
      <c r="G103" s="8">
        <v>1.6999999999999999E-3</v>
      </c>
      <c r="H103" s="14">
        <v>6.7035999999999998E-2</v>
      </c>
      <c r="I103" s="9"/>
      <c r="J103" s="47"/>
    </row>
    <row r="104" spans="1:10" ht="13.15" customHeight="1" x14ac:dyDescent="0.2">
      <c r="A104" s="5" t="s">
        <v>342</v>
      </c>
      <c r="B104" s="20" t="s">
        <v>1150</v>
      </c>
      <c r="C104" s="4" t="s">
        <v>343</v>
      </c>
      <c r="D104" s="4" t="s">
        <v>344</v>
      </c>
      <c r="E104" s="6">
        <v>5000</v>
      </c>
      <c r="F104" s="7">
        <v>24082.400000000001</v>
      </c>
      <c r="G104" s="8">
        <v>1.6999999999999999E-3</v>
      </c>
      <c r="H104" s="14">
        <v>6.8849999999999995E-2</v>
      </c>
      <c r="I104" s="9"/>
      <c r="J104" s="47"/>
    </row>
    <row r="105" spans="1:10" ht="13.15" customHeight="1" x14ac:dyDescent="0.2">
      <c r="A105" s="5" t="s">
        <v>345</v>
      </c>
      <c r="B105" s="20" t="s">
        <v>1601</v>
      </c>
      <c r="C105" s="4" t="s">
        <v>346</v>
      </c>
      <c r="D105" s="4" t="s">
        <v>317</v>
      </c>
      <c r="E105" s="6">
        <v>4500</v>
      </c>
      <c r="F105" s="7">
        <v>21693.29</v>
      </c>
      <c r="G105" s="8">
        <v>1.5E-3</v>
      </c>
      <c r="H105" s="14">
        <v>6.8900000000000003E-2</v>
      </c>
      <c r="I105" s="9"/>
      <c r="J105" s="47"/>
    </row>
    <row r="106" spans="1:10" ht="13.15" customHeight="1" x14ac:dyDescent="0.2">
      <c r="A106" s="5" t="s">
        <v>347</v>
      </c>
      <c r="B106" s="20" t="s">
        <v>1602</v>
      </c>
      <c r="C106" s="4" t="s">
        <v>348</v>
      </c>
      <c r="D106" s="4" t="s">
        <v>344</v>
      </c>
      <c r="E106" s="6">
        <v>4000</v>
      </c>
      <c r="F106" s="7">
        <v>19744.080000000002</v>
      </c>
      <c r="G106" s="8">
        <v>1.4E-3</v>
      </c>
      <c r="H106" s="14">
        <v>6.2251000000000001E-2</v>
      </c>
      <c r="I106" s="9"/>
      <c r="J106" s="47"/>
    </row>
    <row r="107" spans="1:10" ht="13.15" customHeight="1" x14ac:dyDescent="0.2">
      <c r="A107" s="5" t="s">
        <v>349</v>
      </c>
      <c r="B107" s="20" t="s">
        <v>1603</v>
      </c>
      <c r="C107" s="4" t="s">
        <v>350</v>
      </c>
      <c r="D107" s="4" t="s">
        <v>1198</v>
      </c>
      <c r="E107" s="6">
        <v>4000</v>
      </c>
      <c r="F107" s="7">
        <v>19404.28</v>
      </c>
      <c r="G107" s="8">
        <v>1.4E-3</v>
      </c>
      <c r="H107" s="14">
        <v>6.7100000000000007E-2</v>
      </c>
      <c r="I107" s="9"/>
      <c r="J107" s="47"/>
    </row>
    <row r="108" spans="1:10" ht="13.15" customHeight="1" x14ac:dyDescent="0.2">
      <c r="A108" s="5" t="s">
        <v>351</v>
      </c>
      <c r="B108" s="20" t="s">
        <v>1604</v>
      </c>
      <c r="C108" s="4" t="s">
        <v>352</v>
      </c>
      <c r="D108" s="4" t="s">
        <v>317</v>
      </c>
      <c r="E108" s="6">
        <v>4000</v>
      </c>
      <c r="F108" s="7">
        <v>19403.419999999998</v>
      </c>
      <c r="G108" s="8">
        <v>1.4E-3</v>
      </c>
      <c r="H108" s="14">
        <v>6.7199999999999996E-2</v>
      </c>
      <c r="I108" s="9"/>
      <c r="J108" s="47"/>
    </row>
    <row r="109" spans="1:10" ht="13.15" customHeight="1" x14ac:dyDescent="0.2">
      <c r="A109" s="5" t="s">
        <v>353</v>
      </c>
      <c r="B109" s="20" t="s">
        <v>1151</v>
      </c>
      <c r="C109" s="4" t="s">
        <v>354</v>
      </c>
      <c r="D109" s="4" t="s">
        <v>317</v>
      </c>
      <c r="E109" s="6">
        <v>4000</v>
      </c>
      <c r="F109" s="7">
        <v>19316.7</v>
      </c>
      <c r="G109" s="8">
        <v>1.2999999999999999E-3</v>
      </c>
      <c r="H109" s="14">
        <v>6.7599999999999993E-2</v>
      </c>
      <c r="I109" s="9"/>
      <c r="J109" s="47"/>
    </row>
    <row r="110" spans="1:10" ht="13.15" customHeight="1" x14ac:dyDescent="0.2">
      <c r="A110" s="5" t="s">
        <v>355</v>
      </c>
      <c r="B110" s="20" t="s">
        <v>1605</v>
      </c>
      <c r="C110" s="4" t="s">
        <v>356</v>
      </c>
      <c r="D110" s="4" t="s">
        <v>344</v>
      </c>
      <c r="E110" s="6">
        <v>4000</v>
      </c>
      <c r="F110" s="7">
        <v>19251.46</v>
      </c>
      <c r="G110" s="8">
        <v>1.2999999999999999E-3</v>
      </c>
      <c r="H110" s="14">
        <v>6.7581000000000002E-2</v>
      </c>
      <c r="I110" s="9"/>
      <c r="J110" s="47"/>
    </row>
    <row r="111" spans="1:10" ht="13.15" customHeight="1" x14ac:dyDescent="0.2">
      <c r="A111" s="5" t="s">
        <v>357</v>
      </c>
      <c r="B111" s="20" t="s">
        <v>1606</v>
      </c>
      <c r="C111" s="4" t="s">
        <v>358</v>
      </c>
      <c r="D111" s="4" t="s">
        <v>1198</v>
      </c>
      <c r="E111" s="6">
        <v>3500</v>
      </c>
      <c r="F111" s="7">
        <v>17040.21</v>
      </c>
      <c r="G111" s="8">
        <v>1.1999999999999999E-3</v>
      </c>
      <c r="H111" s="14">
        <v>6.7000000000000004E-2</v>
      </c>
      <c r="I111" s="9"/>
      <c r="J111" s="47"/>
    </row>
    <row r="112" spans="1:10" ht="13.15" customHeight="1" x14ac:dyDescent="0.2">
      <c r="A112" s="5" t="s">
        <v>359</v>
      </c>
      <c r="B112" s="20" t="s">
        <v>1152</v>
      </c>
      <c r="C112" s="4" t="s">
        <v>360</v>
      </c>
      <c r="D112" s="4" t="s">
        <v>361</v>
      </c>
      <c r="E112" s="6">
        <v>3500</v>
      </c>
      <c r="F112" s="7">
        <v>16967.39</v>
      </c>
      <c r="G112" s="8">
        <v>1.1999999999999999E-3</v>
      </c>
      <c r="H112" s="14">
        <v>6.8198999999999996E-2</v>
      </c>
      <c r="I112" s="9"/>
      <c r="J112" s="47"/>
    </row>
    <row r="113" spans="1:10" ht="13.15" customHeight="1" x14ac:dyDescent="0.2">
      <c r="A113" s="5" t="s">
        <v>362</v>
      </c>
      <c r="B113" s="20" t="s">
        <v>1153</v>
      </c>
      <c r="C113" s="4" t="s">
        <v>363</v>
      </c>
      <c r="D113" s="4" t="s">
        <v>344</v>
      </c>
      <c r="E113" s="6">
        <v>3000</v>
      </c>
      <c r="F113" s="7">
        <v>14441.55</v>
      </c>
      <c r="G113" s="8">
        <v>1E-3</v>
      </c>
      <c r="H113" s="14">
        <v>6.8850999999999996E-2</v>
      </c>
      <c r="I113" s="9"/>
      <c r="J113" s="47"/>
    </row>
    <row r="114" spans="1:10" ht="13.15" customHeight="1" x14ac:dyDescent="0.2">
      <c r="A114" s="5" t="s">
        <v>364</v>
      </c>
      <c r="B114" s="20" t="s">
        <v>1607</v>
      </c>
      <c r="C114" s="4" t="s">
        <v>365</v>
      </c>
      <c r="D114" s="4" t="s">
        <v>317</v>
      </c>
      <c r="E114" s="6">
        <v>3000</v>
      </c>
      <c r="F114" s="7">
        <v>14427.05</v>
      </c>
      <c r="G114" s="8">
        <v>1E-3</v>
      </c>
      <c r="H114" s="14">
        <v>6.8698999999999996E-2</v>
      </c>
      <c r="I114" s="9"/>
      <c r="J114" s="47"/>
    </row>
    <row r="115" spans="1:10" ht="13.15" customHeight="1" x14ac:dyDescent="0.2">
      <c r="A115" s="5" t="s">
        <v>366</v>
      </c>
      <c r="B115" s="20" t="s">
        <v>1154</v>
      </c>
      <c r="C115" s="4" t="s">
        <v>367</v>
      </c>
      <c r="D115" s="4" t="s">
        <v>361</v>
      </c>
      <c r="E115" s="6">
        <v>2800</v>
      </c>
      <c r="F115" s="7">
        <v>13981.16</v>
      </c>
      <c r="G115" s="8">
        <v>1E-3</v>
      </c>
      <c r="H115" s="14">
        <v>6.1494E-2</v>
      </c>
      <c r="I115" s="9"/>
      <c r="J115" s="47"/>
    </row>
    <row r="116" spans="1:10" ht="13.15" customHeight="1" x14ac:dyDescent="0.2">
      <c r="A116" s="5" t="s">
        <v>368</v>
      </c>
      <c r="B116" s="20" t="s">
        <v>1155</v>
      </c>
      <c r="C116" s="4" t="s">
        <v>369</v>
      </c>
      <c r="D116" s="4" t="s">
        <v>317</v>
      </c>
      <c r="E116" s="6">
        <v>2000</v>
      </c>
      <c r="F116" s="7">
        <v>9929.81</v>
      </c>
      <c r="G116" s="8">
        <v>6.9999999999999999E-4</v>
      </c>
      <c r="H116" s="14">
        <v>6.4501000000000003E-2</v>
      </c>
      <c r="I116" s="9"/>
      <c r="J116" s="47"/>
    </row>
    <row r="117" spans="1:10" ht="13.15" customHeight="1" x14ac:dyDescent="0.2">
      <c r="A117" s="5" t="s">
        <v>370</v>
      </c>
      <c r="B117" s="20" t="s">
        <v>1156</v>
      </c>
      <c r="C117" s="4" t="s">
        <v>371</v>
      </c>
      <c r="D117" s="4" t="s">
        <v>317</v>
      </c>
      <c r="E117" s="6">
        <v>2000</v>
      </c>
      <c r="F117" s="7">
        <v>9859.35</v>
      </c>
      <c r="G117" s="8">
        <v>6.9999999999999999E-4</v>
      </c>
      <c r="H117" s="14">
        <v>6.3500000000000001E-2</v>
      </c>
      <c r="I117" s="9"/>
      <c r="J117" s="47"/>
    </row>
    <row r="118" spans="1:10" ht="13.15" customHeight="1" x14ac:dyDescent="0.2">
      <c r="A118" s="5" t="s">
        <v>372</v>
      </c>
      <c r="B118" s="20" t="s">
        <v>1157</v>
      </c>
      <c r="C118" s="4" t="s">
        <v>373</v>
      </c>
      <c r="D118" s="4" t="s">
        <v>361</v>
      </c>
      <c r="E118" s="6">
        <v>2000</v>
      </c>
      <c r="F118" s="7">
        <v>9759.2999999999993</v>
      </c>
      <c r="G118" s="8">
        <v>6.9999999999999999E-4</v>
      </c>
      <c r="H118" s="14">
        <v>6.8199999999999997E-2</v>
      </c>
      <c r="I118" s="9"/>
      <c r="J118" s="47"/>
    </row>
    <row r="119" spans="1:10" ht="13.15" customHeight="1" x14ac:dyDescent="0.2">
      <c r="A119" s="5" t="s">
        <v>374</v>
      </c>
      <c r="B119" s="20" t="s">
        <v>1608</v>
      </c>
      <c r="C119" s="4" t="s">
        <v>375</v>
      </c>
      <c r="D119" s="4" t="s">
        <v>317</v>
      </c>
      <c r="E119" s="6">
        <v>2000</v>
      </c>
      <c r="F119" s="7">
        <v>9756.42</v>
      </c>
      <c r="G119" s="8">
        <v>6.9999999999999999E-4</v>
      </c>
      <c r="H119" s="14">
        <v>6.7501000000000005E-2</v>
      </c>
      <c r="I119" s="9"/>
      <c r="J119" s="47"/>
    </row>
    <row r="120" spans="1:10" ht="13.15" customHeight="1" x14ac:dyDescent="0.2">
      <c r="A120" s="5" t="s">
        <v>376</v>
      </c>
      <c r="B120" s="20" t="s">
        <v>1609</v>
      </c>
      <c r="C120" s="4" t="s">
        <v>377</v>
      </c>
      <c r="D120" s="4" t="s">
        <v>317</v>
      </c>
      <c r="E120" s="6">
        <v>2000</v>
      </c>
      <c r="F120" s="7">
        <v>9629.5300000000007</v>
      </c>
      <c r="G120" s="8">
        <v>6.9999999999999999E-4</v>
      </c>
      <c r="H120" s="14">
        <v>6.8499000000000004E-2</v>
      </c>
      <c r="I120" s="9"/>
      <c r="J120" s="47"/>
    </row>
    <row r="121" spans="1:10" ht="13.15" customHeight="1" x14ac:dyDescent="0.2">
      <c r="A121" s="5" t="s">
        <v>378</v>
      </c>
      <c r="B121" s="20" t="s">
        <v>1610</v>
      </c>
      <c r="C121" s="4" t="s">
        <v>379</v>
      </c>
      <c r="D121" s="4" t="s">
        <v>361</v>
      </c>
      <c r="E121" s="6">
        <v>2000</v>
      </c>
      <c r="F121" s="7">
        <v>9609.7099999999991</v>
      </c>
      <c r="G121" s="8">
        <v>6.9999999999999999E-4</v>
      </c>
      <c r="H121" s="14">
        <v>6.8001000000000006E-2</v>
      </c>
      <c r="I121" s="9"/>
      <c r="J121" s="47"/>
    </row>
    <row r="122" spans="1:10" ht="13.15" customHeight="1" x14ac:dyDescent="0.2">
      <c r="A122" s="5" t="s">
        <v>380</v>
      </c>
      <c r="B122" s="20" t="s">
        <v>1158</v>
      </c>
      <c r="C122" s="4" t="s">
        <v>381</v>
      </c>
      <c r="D122" s="4" t="s">
        <v>361</v>
      </c>
      <c r="E122" s="6">
        <v>2000</v>
      </c>
      <c r="F122" s="7">
        <v>9608.5499999999993</v>
      </c>
      <c r="G122" s="8">
        <v>6.9999999999999999E-4</v>
      </c>
      <c r="H122" s="14">
        <v>6.7900000000000002E-2</v>
      </c>
      <c r="I122" s="9"/>
      <c r="J122" s="47"/>
    </row>
    <row r="123" spans="1:10" ht="13.15" customHeight="1" x14ac:dyDescent="0.2">
      <c r="A123" s="5" t="s">
        <v>382</v>
      </c>
      <c r="B123" s="20" t="s">
        <v>1611</v>
      </c>
      <c r="C123" s="4" t="s">
        <v>383</v>
      </c>
      <c r="D123" s="4" t="s">
        <v>1198</v>
      </c>
      <c r="E123" s="6">
        <v>1500</v>
      </c>
      <c r="F123" s="7">
        <v>7403.94</v>
      </c>
      <c r="G123" s="8">
        <v>5.0000000000000001E-4</v>
      </c>
      <c r="H123" s="14">
        <v>6.1501E-2</v>
      </c>
      <c r="I123" s="9"/>
      <c r="J123" s="47"/>
    </row>
    <row r="124" spans="1:10" ht="13.15" customHeight="1" x14ac:dyDescent="0.2">
      <c r="A124" s="5" t="s">
        <v>384</v>
      </c>
      <c r="B124" s="20" t="s">
        <v>1159</v>
      </c>
      <c r="C124" s="4" t="s">
        <v>385</v>
      </c>
      <c r="D124" s="4" t="s">
        <v>317</v>
      </c>
      <c r="E124" s="6">
        <v>1000</v>
      </c>
      <c r="F124" s="7">
        <v>4866.46</v>
      </c>
      <c r="G124" s="8">
        <v>2.9999999999999997E-4</v>
      </c>
      <c r="H124" s="14">
        <v>6.7221000000000003E-2</v>
      </c>
      <c r="I124" s="9"/>
      <c r="J124" s="47"/>
    </row>
    <row r="125" spans="1:10" ht="13.15" customHeight="1" x14ac:dyDescent="0.2">
      <c r="A125" s="5" t="s">
        <v>386</v>
      </c>
      <c r="B125" s="20" t="s">
        <v>1612</v>
      </c>
      <c r="C125" s="4" t="s">
        <v>387</v>
      </c>
      <c r="D125" s="4" t="s">
        <v>317</v>
      </c>
      <c r="E125" s="6">
        <v>1000</v>
      </c>
      <c r="F125" s="7">
        <v>4804.47</v>
      </c>
      <c r="G125" s="8">
        <v>2.9999999999999997E-4</v>
      </c>
      <c r="H125" s="14">
        <v>6.7829E-2</v>
      </c>
      <c r="I125" s="9"/>
      <c r="J125" s="47"/>
    </row>
    <row r="126" spans="1:10" ht="13.15" customHeight="1" x14ac:dyDescent="0.2">
      <c r="A126" s="47"/>
      <c r="B126" s="21" t="s">
        <v>129</v>
      </c>
      <c r="C126" s="1"/>
      <c r="D126" s="1"/>
      <c r="E126" s="1"/>
      <c r="F126" s="10">
        <v>822727.19</v>
      </c>
      <c r="G126" s="11">
        <v>5.74E-2</v>
      </c>
      <c r="H126" s="12"/>
      <c r="I126" s="12"/>
      <c r="J126" s="47"/>
    </row>
    <row r="127" spans="1:10" ht="13.15" customHeight="1" x14ac:dyDescent="0.2">
      <c r="A127" s="47"/>
      <c r="B127" s="19" t="s">
        <v>388</v>
      </c>
      <c r="C127" s="4"/>
      <c r="D127" s="4"/>
      <c r="E127" s="4"/>
      <c r="F127" s="52"/>
      <c r="G127" s="51"/>
      <c r="H127" s="51"/>
      <c r="I127" s="51"/>
      <c r="J127" s="47"/>
    </row>
    <row r="128" spans="1:10" ht="13.15" customHeight="1" x14ac:dyDescent="0.2">
      <c r="A128" s="5" t="s">
        <v>389</v>
      </c>
      <c r="B128" s="20" t="s">
        <v>1173</v>
      </c>
      <c r="C128" s="4" t="s">
        <v>390</v>
      </c>
      <c r="D128" s="4" t="s">
        <v>317</v>
      </c>
      <c r="E128" s="6">
        <v>8000</v>
      </c>
      <c r="F128" s="7">
        <v>39644.400000000001</v>
      </c>
      <c r="G128" s="8">
        <v>2.8E-3</v>
      </c>
      <c r="H128" s="14">
        <v>6.4199000000000006E-2</v>
      </c>
      <c r="I128" s="9"/>
      <c r="J128" s="47"/>
    </row>
    <row r="129" spans="1:10" ht="13.15" customHeight="1" x14ac:dyDescent="0.2">
      <c r="A129" s="5" t="s">
        <v>391</v>
      </c>
      <c r="B129" s="20" t="s">
        <v>1613</v>
      </c>
      <c r="C129" s="4" t="s">
        <v>392</v>
      </c>
      <c r="D129" s="4" t="s">
        <v>317</v>
      </c>
      <c r="E129" s="6">
        <v>5000</v>
      </c>
      <c r="F129" s="7">
        <v>24258.6</v>
      </c>
      <c r="G129" s="8">
        <v>1.6999999999999999E-3</v>
      </c>
      <c r="H129" s="14">
        <v>6.7199999999999996E-2</v>
      </c>
      <c r="I129" s="9"/>
      <c r="J129" s="47"/>
    </row>
    <row r="130" spans="1:10" ht="13.15" customHeight="1" x14ac:dyDescent="0.2">
      <c r="A130" s="5" t="s">
        <v>393</v>
      </c>
      <c r="B130" s="20" t="s">
        <v>1174</v>
      </c>
      <c r="C130" s="4" t="s">
        <v>394</v>
      </c>
      <c r="D130" s="4" t="s">
        <v>317</v>
      </c>
      <c r="E130" s="6">
        <v>4000</v>
      </c>
      <c r="F130" s="7">
        <v>19736.580000000002</v>
      </c>
      <c r="G130" s="8">
        <v>1.4E-3</v>
      </c>
      <c r="H130" s="14">
        <v>6.4102000000000006E-2</v>
      </c>
      <c r="I130" s="9"/>
      <c r="J130" s="47"/>
    </row>
    <row r="131" spans="1:10" ht="13.15" customHeight="1" x14ac:dyDescent="0.2">
      <c r="A131" s="5" t="s">
        <v>395</v>
      </c>
      <c r="B131" s="20" t="s">
        <v>1175</v>
      </c>
      <c r="C131" s="4" t="s">
        <v>396</v>
      </c>
      <c r="D131" s="4" t="s">
        <v>317</v>
      </c>
      <c r="E131" s="6">
        <v>4000</v>
      </c>
      <c r="F131" s="7">
        <v>19719.14</v>
      </c>
      <c r="G131" s="8">
        <v>1.4E-3</v>
      </c>
      <c r="H131" s="14">
        <v>6.3398999999999997E-2</v>
      </c>
      <c r="I131" s="9"/>
      <c r="J131" s="47"/>
    </row>
    <row r="132" spans="1:10" ht="13.15" customHeight="1" x14ac:dyDescent="0.2">
      <c r="A132" s="5" t="s">
        <v>397</v>
      </c>
      <c r="B132" s="20" t="s">
        <v>1176</v>
      </c>
      <c r="C132" s="4" t="s">
        <v>398</v>
      </c>
      <c r="D132" s="4" t="s">
        <v>317</v>
      </c>
      <c r="E132" s="6">
        <v>3000</v>
      </c>
      <c r="F132" s="7">
        <v>14797.31</v>
      </c>
      <c r="G132" s="8">
        <v>1E-3</v>
      </c>
      <c r="H132" s="14">
        <v>6.4100000000000004E-2</v>
      </c>
      <c r="I132" s="9"/>
      <c r="J132" s="47"/>
    </row>
    <row r="133" spans="1:10" ht="13.15" customHeight="1" x14ac:dyDescent="0.2">
      <c r="A133" s="5" t="s">
        <v>399</v>
      </c>
      <c r="B133" s="20" t="s">
        <v>1177</v>
      </c>
      <c r="C133" s="4" t="s">
        <v>400</v>
      </c>
      <c r="D133" s="4" t="s">
        <v>317</v>
      </c>
      <c r="E133" s="6">
        <v>3000</v>
      </c>
      <c r="F133" s="7">
        <v>14787.74</v>
      </c>
      <c r="G133" s="8">
        <v>1E-3</v>
      </c>
      <c r="H133" s="14">
        <v>6.3126000000000002E-2</v>
      </c>
      <c r="I133" s="9"/>
      <c r="J133" s="47"/>
    </row>
    <row r="134" spans="1:10" ht="13.15" customHeight="1" x14ac:dyDescent="0.2">
      <c r="A134" s="5" t="s">
        <v>401</v>
      </c>
      <c r="B134" s="20" t="s">
        <v>1178</v>
      </c>
      <c r="C134" s="4" t="s">
        <v>402</v>
      </c>
      <c r="D134" s="4" t="s">
        <v>317</v>
      </c>
      <c r="E134" s="6">
        <v>2500</v>
      </c>
      <c r="F134" s="7">
        <v>12320.94</v>
      </c>
      <c r="G134" s="8">
        <v>8.9999999999999998E-4</v>
      </c>
      <c r="H134" s="14">
        <v>6.3149999999999998E-2</v>
      </c>
      <c r="I134" s="9"/>
      <c r="J134" s="47"/>
    </row>
    <row r="135" spans="1:10" ht="13.15" customHeight="1" x14ac:dyDescent="0.2">
      <c r="A135" s="47"/>
      <c r="B135" s="21" t="s">
        <v>129</v>
      </c>
      <c r="C135" s="1"/>
      <c r="D135" s="1"/>
      <c r="E135" s="1"/>
      <c r="F135" s="10">
        <v>145264.71</v>
      </c>
      <c r="G135" s="11">
        <v>1.0200000000000001E-2</v>
      </c>
      <c r="H135" s="12"/>
      <c r="I135" s="12"/>
      <c r="J135" s="47"/>
    </row>
    <row r="136" spans="1:10" ht="13.15" customHeight="1" x14ac:dyDescent="0.2">
      <c r="A136" s="47"/>
      <c r="B136" s="19" t="s">
        <v>403</v>
      </c>
      <c r="C136" s="4"/>
      <c r="D136" s="4"/>
      <c r="E136" s="4"/>
      <c r="F136" s="52"/>
      <c r="G136" s="51"/>
      <c r="H136" s="51"/>
      <c r="I136" s="51"/>
      <c r="J136" s="47"/>
    </row>
    <row r="137" spans="1:10" ht="13.15" customHeight="1" x14ac:dyDescent="0.2">
      <c r="A137" s="5" t="s">
        <v>404</v>
      </c>
      <c r="B137" s="20" t="s">
        <v>405</v>
      </c>
      <c r="C137" s="4" t="s">
        <v>406</v>
      </c>
      <c r="D137" s="4" t="s">
        <v>407</v>
      </c>
      <c r="E137" s="6">
        <v>35000000</v>
      </c>
      <c r="F137" s="7">
        <v>34468.32</v>
      </c>
      <c r="G137" s="8">
        <v>2.3999999999999998E-3</v>
      </c>
      <c r="H137" s="14">
        <v>5.3116999999999998E-2</v>
      </c>
      <c r="I137" s="9"/>
      <c r="J137" s="47"/>
    </row>
    <row r="138" spans="1:10" ht="13.15" customHeight="1" x14ac:dyDescent="0.2">
      <c r="A138" s="5" t="s">
        <v>408</v>
      </c>
      <c r="B138" s="20" t="s">
        <v>409</v>
      </c>
      <c r="C138" s="4" t="s">
        <v>410</v>
      </c>
      <c r="D138" s="4" t="s">
        <v>407</v>
      </c>
      <c r="E138" s="6">
        <v>20500000</v>
      </c>
      <c r="F138" s="7">
        <v>19913.43</v>
      </c>
      <c r="G138" s="8">
        <v>1.4E-3</v>
      </c>
      <c r="H138" s="14">
        <v>5.4300000000000001E-2</v>
      </c>
      <c r="I138" s="9"/>
      <c r="J138" s="47"/>
    </row>
    <row r="139" spans="1:10" ht="13.15" customHeight="1" x14ac:dyDescent="0.2">
      <c r="A139" s="5" t="s">
        <v>411</v>
      </c>
      <c r="B139" s="20" t="s">
        <v>412</v>
      </c>
      <c r="C139" s="4" t="s">
        <v>413</v>
      </c>
      <c r="D139" s="4" t="s">
        <v>407</v>
      </c>
      <c r="E139" s="6">
        <v>11000000</v>
      </c>
      <c r="F139" s="7">
        <v>10955.05</v>
      </c>
      <c r="G139" s="8">
        <v>8.0000000000000004E-4</v>
      </c>
      <c r="H139" s="14">
        <v>5.1638000000000003E-2</v>
      </c>
      <c r="I139" s="9"/>
      <c r="J139" s="47"/>
    </row>
    <row r="140" spans="1:10" ht="13.15" customHeight="1" x14ac:dyDescent="0.2">
      <c r="A140" s="47"/>
      <c r="B140" s="21" t="s">
        <v>129</v>
      </c>
      <c r="C140" s="1"/>
      <c r="D140" s="1"/>
      <c r="E140" s="1"/>
      <c r="F140" s="10">
        <v>65336.800000000003</v>
      </c>
      <c r="G140" s="11">
        <v>4.5999999999999999E-3</v>
      </c>
      <c r="H140" s="12"/>
      <c r="I140" s="12"/>
      <c r="J140" s="47"/>
    </row>
    <row r="141" spans="1:10" ht="13.15" customHeight="1" x14ac:dyDescent="0.2">
      <c r="A141" s="47"/>
      <c r="B141" s="21" t="s">
        <v>238</v>
      </c>
      <c r="C141" s="13"/>
      <c r="D141" s="1"/>
      <c r="E141" s="13"/>
      <c r="F141" s="10">
        <v>1033328.7</v>
      </c>
      <c r="G141" s="11">
        <v>7.22E-2</v>
      </c>
      <c r="H141" s="12"/>
      <c r="I141" s="12"/>
      <c r="J141" s="47"/>
    </row>
    <row r="142" spans="1:10" ht="13.15" customHeight="1" x14ac:dyDescent="0.2">
      <c r="A142" s="47"/>
      <c r="B142" s="19" t="s">
        <v>414</v>
      </c>
      <c r="C142" s="4"/>
      <c r="D142" s="4"/>
      <c r="E142" s="4"/>
      <c r="F142" s="4"/>
      <c r="G142" s="4"/>
      <c r="H142" s="51"/>
      <c r="I142" s="51"/>
      <c r="J142" s="47"/>
    </row>
    <row r="143" spans="1:10" ht="13.15" customHeight="1" x14ac:dyDescent="0.2">
      <c r="A143" s="47"/>
      <c r="B143" s="19" t="s">
        <v>415</v>
      </c>
      <c r="C143" s="4"/>
      <c r="D143" s="4"/>
      <c r="E143" s="4"/>
      <c r="F143" s="52"/>
      <c r="G143" s="51"/>
      <c r="H143" s="51"/>
      <c r="I143" s="51"/>
      <c r="J143" s="47"/>
    </row>
    <row r="144" spans="1:10" ht="13.15" customHeight="1" x14ac:dyDescent="0.2">
      <c r="A144" s="5" t="s">
        <v>416</v>
      </c>
      <c r="B144" s="20" t="s">
        <v>417</v>
      </c>
      <c r="C144" s="4" t="s">
        <v>418</v>
      </c>
      <c r="D144" s="4" t="s">
        <v>256</v>
      </c>
      <c r="E144" s="6">
        <v>7811072.4220000003</v>
      </c>
      <c r="F144" s="7">
        <v>121160.11</v>
      </c>
      <c r="G144" s="8">
        <v>8.3999999999999995E-3</v>
      </c>
      <c r="H144" s="14"/>
      <c r="I144" s="9"/>
      <c r="J144" s="47"/>
    </row>
    <row r="145" spans="1:10" ht="13.15" customHeight="1" x14ac:dyDescent="0.2">
      <c r="A145" s="47"/>
      <c r="B145" s="21" t="s">
        <v>129</v>
      </c>
      <c r="C145" s="1"/>
      <c r="D145" s="1"/>
      <c r="E145" s="1"/>
      <c r="F145" s="10">
        <v>121160.11</v>
      </c>
      <c r="G145" s="11">
        <v>8.3999999999999995E-3</v>
      </c>
      <c r="H145" s="12"/>
      <c r="I145" s="12"/>
      <c r="J145" s="47"/>
    </row>
    <row r="146" spans="1:10" ht="13.15" customHeight="1" x14ac:dyDescent="0.2">
      <c r="A146" s="47"/>
      <c r="B146" s="19" t="s">
        <v>419</v>
      </c>
      <c r="C146" s="4"/>
      <c r="D146" s="4"/>
      <c r="E146" s="4"/>
      <c r="F146" s="4"/>
      <c r="G146" s="4"/>
      <c r="H146" s="51"/>
      <c r="I146" s="51"/>
      <c r="J146" s="47"/>
    </row>
    <row r="147" spans="1:10" ht="13.15" customHeight="1" x14ac:dyDescent="0.2">
      <c r="A147" s="5" t="s">
        <v>420</v>
      </c>
      <c r="B147" s="20" t="s">
        <v>420</v>
      </c>
      <c r="C147" s="4"/>
      <c r="D147" s="4" t="s">
        <v>256</v>
      </c>
      <c r="E147" s="6"/>
      <c r="F147" s="7">
        <v>544505</v>
      </c>
      <c r="G147" s="8">
        <v>3.7999999999999999E-2</v>
      </c>
      <c r="H147" s="14">
        <v>5.3706255091594074E-2</v>
      </c>
      <c r="I147" s="9"/>
      <c r="J147" s="47"/>
    </row>
    <row r="148" spans="1:10" ht="13.15" customHeight="1" x14ac:dyDescent="0.2">
      <c r="A148" s="47"/>
      <c r="B148" s="21" t="s">
        <v>129</v>
      </c>
      <c r="C148" s="1"/>
      <c r="D148" s="1"/>
      <c r="E148" s="1"/>
      <c r="F148" s="10">
        <v>544505</v>
      </c>
      <c r="G148" s="11">
        <v>3.7999999999999999E-2</v>
      </c>
      <c r="H148" s="12"/>
      <c r="I148" s="12"/>
      <c r="J148" s="47"/>
    </row>
    <row r="149" spans="1:10" ht="13.15" customHeight="1" x14ac:dyDescent="0.2">
      <c r="A149" s="47"/>
      <c r="B149" s="21" t="s">
        <v>238</v>
      </c>
      <c r="C149" s="13"/>
      <c r="D149" s="1"/>
      <c r="E149" s="13"/>
      <c r="F149" s="10">
        <v>544505</v>
      </c>
      <c r="G149" s="11">
        <v>3.7999999999999999E-2</v>
      </c>
      <c r="H149" s="12"/>
      <c r="I149" s="12"/>
      <c r="J149" s="47"/>
    </row>
    <row r="150" spans="1:10" ht="13.15" customHeight="1" x14ac:dyDescent="0.2">
      <c r="A150" s="47"/>
      <c r="B150" s="21" t="s">
        <v>421</v>
      </c>
      <c r="C150" s="4"/>
      <c r="D150" s="1"/>
      <c r="E150" s="4"/>
      <c r="F150" s="15">
        <f>375469.9+E185-174.12</f>
        <v>66757.120000000054</v>
      </c>
      <c r="G150" s="11">
        <f>2.6%+F185</f>
        <v>4.6000000000000034E-3</v>
      </c>
      <c r="H150" s="12"/>
      <c r="I150" s="12"/>
      <c r="J150" s="47"/>
    </row>
    <row r="151" spans="1:10" ht="13.15" customHeight="1" x14ac:dyDescent="0.2">
      <c r="A151" s="47"/>
      <c r="B151" s="22" t="s">
        <v>422</v>
      </c>
      <c r="C151" s="23"/>
      <c r="D151" s="23"/>
      <c r="E151" s="23"/>
      <c r="F151" s="24">
        <v>14338843.35</v>
      </c>
      <c r="G151" s="25">
        <v>1</v>
      </c>
      <c r="H151" s="26"/>
      <c r="I151" s="26"/>
      <c r="J151" s="47"/>
    </row>
    <row r="152" spans="1:10" ht="13.15" customHeight="1" x14ac:dyDescent="0.2">
      <c r="A152" s="47"/>
      <c r="B152" s="30"/>
      <c r="C152" s="31"/>
      <c r="D152" s="31"/>
      <c r="E152" s="31"/>
      <c r="F152" s="32"/>
      <c r="G152" s="33"/>
      <c r="H152" s="34"/>
      <c r="I152" s="34"/>
      <c r="J152" s="47"/>
    </row>
    <row r="153" spans="1:10" x14ac:dyDescent="0.2">
      <c r="B153" s="35" t="s">
        <v>252</v>
      </c>
      <c r="C153" s="36"/>
      <c r="D153" s="36"/>
      <c r="E153" s="36"/>
      <c r="F153" s="37"/>
      <c r="G153" s="36"/>
    </row>
    <row r="154" spans="1:10" ht="13.15" customHeight="1" x14ac:dyDescent="0.2">
      <c r="A154" s="47"/>
      <c r="B154" s="38" t="s">
        <v>2</v>
      </c>
      <c r="C154" s="38" t="s">
        <v>1209</v>
      </c>
      <c r="D154" s="38" t="s">
        <v>5</v>
      </c>
      <c r="E154" s="38" t="s">
        <v>1210</v>
      </c>
      <c r="F154" s="38" t="s">
        <v>1211</v>
      </c>
      <c r="G154" s="38" t="s">
        <v>1212</v>
      </c>
      <c r="H154" s="47"/>
    </row>
    <row r="155" spans="1:10" ht="13.15" customHeight="1" x14ac:dyDescent="0.2">
      <c r="A155" s="47"/>
      <c r="B155" s="38" t="s">
        <v>253</v>
      </c>
      <c r="C155" s="38"/>
      <c r="D155" s="38"/>
      <c r="E155" s="39"/>
      <c r="F155" s="40"/>
      <c r="G155" s="40"/>
      <c r="H155" s="47"/>
    </row>
    <row r="156" spans="1:10" ht="13.15" customHeight="1" x14ac:dyDescent="0.2">
      <c r="A156" s="5" t="s">
        <v>311</v>
      </c>
      <c r="B156" s="41" t="s">
        <v>312</v>
      </c>
      <c r="C156" s="42" t="s">
        <v>1213</v>
      </c>
      <c r="D156" s="43">
        <v>-5340000</v>
      </c>
      <c r="E156" s="43">
        <v>-53928.66</v>
      </c>
      <c r="F156" s="44">
        <v>-3.8E-3</v>
      </c>
      <c r="G156" s="45"/>
      <c r="H156" s="47"/>
    </row>
    <row r="157" spans="1:10" ht="13.15" customHeight="1" x14ac:dyDescent="0.2">
      <c r="A157" s="5" t="s">
        <v>309</v>
      </c>
      <c r="B157" s="20" t="s">
        <v>310</v>
      </c>
      <c r="C157" s="42" t="s">
        <v>1213</v>
      </c>
      <c r="D157" s="7">
        <v>-4061000</v>
      </c>
      <c r="E157" s="7">
        <v>-52809.24</v>
      </c>
      <c r="F157" s="8">
        <v>-3.7000000000000002E-3</v>
      </c>
      <c r="G157" s="9"/>
      <c r="H157" s="47"/>
    </row>
    <row r="158" spans="1:10" ht="13.15" customHeight="1" x14ac:dyDescent="0.2">
      <c r="A158" s="5" t="s">
        <v>307</v>
      </c>
      <c r="B158" s="20" t="s">
        <v>308</v>
      </c>
      <c r="C158" s="42" t="s">
        <v>1213</v>
      </c>
      <c r="D158" s="7">
        <v>-8186800</v>
      </c>
      <c r="E158" s="7">
        <v>-21772.79</v>
      </c>
      <c r="F158" s="8">
        <v>-1.5E-3</v>
      </c>
      <c r="G158" s="9"/>
      <c r="H158" s="47"/>
    </row>
    <row r="159" spans="1:10" ht="13.15" customHeight="1" x14ac:dyDescent="0.2">
      <c r="A159" s="5" t="s">
        <v>305</v>
      </c>
      <c r="B159" s="20" t="s">
        <v>306</v>
      </c>
      <c r="C159" s="42" t="s">
        <v>1213</v>
      </c>
      <c r="D159" s="7">
        <v>-464550</v>
      </c>
      <c r="E159" s="7">
        <v>-20489.91</v>
      </c>
      <c r="F159" s="8">
        <v>-1.4E-3</v>
      </c>
      <c r="G159" s="9"/>
      <c r="H159" s="47"/>
    </row>
    <row r="160" spans="1:10" ht="13.15" customHeight="1" x14ac:dyDescent="0.2">
      <c r="A160" s="5" t="s">
        <v>303</v>
      </c>
      <c r="B160" s="20" t="s">
        <v>304</v>
      </c>
      <c r="C160" s="42" t="s">
        <v>1213</v>
      </c>
      <c r="D160" s="7">
        <v>-935550</v>
      </c>
      <c r="E160" s="7">
        <v>-17502.27</v>
      </c>
      <c r="F160" s="8">
        <v>-1.1999999999999999E-3</v>
      </c>
      <c r="G160" s="9"/>
      <c r="H160" s="47"/>
    </row>
    <row r="161" spans="1:8" ht="13.15" customHeight="1" x14ac:dyDescent="0.2">
      <c r="A161" s="5" t="s">
        <v>299</v>
      </c>
      <c r="B161" s="20" t="s">
        <v>300</v>
      </c>
      <c r="C161" s="42" t="s">
        <v>1213</v>
      </c>
      <c r="D161" s="7">
        <v>-11130750</v>
      </c>
      <c r="E161" s="7">
        <v>-14082.62</v>
      </c>
      <c r="F161" s="8">
        <v>-1E-3</v>
      </c>
      <c r="G161" s="9"/>
      <c r="H161" s="47"/>
    </row>
    <row r="162" spans="1:8" ht="13.15" customHeight="1" x14ac:dyDescent="0.2">
      <c r="A162" s="5" t="s">
        <v>301</v>
      </c>
      <c r="B162" s="20" t="s">
        <v>302</v>
      </c>
      <c r="C162" s="42" t="s">
        <v>1213</v>
      </c>
      <c r="D162" s="7">
        <v>-324450</v>
      </c>
      <c r="E162" s="7">
        <v>-14345.88</v>
      </c>
      <c r="F162" s="8">
        <v>-1E-3</v>
      </c>
      <c r="G162" s="9"/>
      <c r="H162" s="47"/>
    </row>
    <row r="163" spans="1:8" ht="13.15" customHeight="1" x14ac:dyDescent="0.2">
      <c r="A163" s="5" t="s">
        <v>295</v>
      </c>
      <c r="B163" s="20" t="s">
        <v>296</v>
      </c>
      <c r="C163" s="42" t="s">
        <v>1213</v>
      </c>
      <c r="D163" s="7">
        <v>-112250</v>
      </c>
      <c r="E163" s="7">
        <v>-12726.91</v>
      </c>
      <c r="F163" s="8">
        <v>-8.9999999999999998E-4</v>
      </c>
      <c r="G163" s="9"/>
      <c r="H163" s="47"/>
    </row>
    <row r="164" spans="1:8" ht="13.15" customHeight="1" x14ac:dyDescent="0.2">
      <c r="A164" s="5" t="s">
        <v>297</v>
      </c>
      <c r="B164" s="20" t="s">
        <v>298</v>
      </c>
      <c r="C164" s="42" t="s">
        <v>1213</v>
      </c>
      <c r="D164" s="7">
        <v>-1233000</v>
      </c>
      <c r="E164" s="7">
        <v>-12746.14</v>
      </c>
      <c r="F164" s="8">
        <v>-8.9999999999999998E-4</v>
      </c>
      <c r="G164" s="9"/>
      <c r="H164" s="47"/>
    </row>
    <row r="165" spans="1:8" ht="13.15" customHeight="1" x14ac:dyDescent="0.2">
      <c r="A165" s="5" t="s">
        <v>293</v>
      </c>
      <c r="B165" s="20" t="s">
        <v>294</v>
      </c>
      <c r="C165" s="42" t="s">
        <v>1213</v>
      </c>
      <c r="D165" s="7">
        <v>-441600</v>
      </c>
      <c r="E165" s="7">
        <v>-9428.6</v>
      </c>
      <c r="F165" s="8">
        <v>-6.9999999999999999E-4</v>
      </c>
      <c r="G165" s="9"/>
      <c r="H165" s="47"/>
    </row>
    <row r="166" spans="1:8" ht="13.15" customHeight="1" x14ac:dyDescent="0.2">
      <c r="A166" s="5" t="s">
        <v>287</v>
      </c>
      <c r="B166" s="20" t="s">
        <v>288</v>
      </c>
      <c r="C166" s="42" t="s">
        <v>1213</v>
      </c>
      <c r="D166" s="7">
        <v>-846300</v>
      </c>
      <c r="E166" s="7">
        <v>-8120.25</v>
      </c>
      <c r="F166" s="8">
        <v>-5.9999999999999995E-4</v>
      </c>
      <c r="G166" s="9"/>
      <c r="H166" s="47"/>
    </row>
    <row r="167" spans="1:8" ht="13.15" customHeight="1" x14ac:dyDescent="0.2">
      <c r="A167" s="5" t="s">
        <v>289</v>
      </c>
      <c r="B167" s="20" t="s">
        <v>290</v>
      </c>
      <c r="C167" s="42" t="s">
        <v>1213</v>
      </c>
      <c r="D167" s="7">
        <v>-2227275</v>
      </c>
      <c r="E167" s="7">
        <v>-9223.15</v>
      </c>
      <c r="F167" s="8">
        <v>-5.9999999999999995E-4</v>
      </c>
      <c r="G167" s="9"/>
      <c r="H167" s="47"/>
    </row>
    <row r="168" spans="1:8" ht="13.15" customHeight="1" x14ac:dyDescent="0.2">
      <c r="A168" s="5" t="s">
        <v>291</v>
      </c>
      <c r="B168" s="20" t="s">
        <v>292</v>
      </c>
      <c r="C168" s="42" t="s">
        <v>1213</v>
      </c>
      <c r="D168" s="7">
        <v>-140500</v>
      </c>
      <c r="E168" s="7">
        <v>-9278.6200000000008</v>
      </c>
      <c r="F168" s="8">
        <v>-5.9999999999999995E-4</v>
      </c>
      <c r="G168" s="9"/>
      <c r="H168" s="47"/>
    </row>
    <row r="169" spans="1:8" ht="13.15" customHeight="1" x14ac:dyDescent="0.2">
      <c r="A169" s="5" t="s">
        <v>283</v>
      </c>
      <c r="B169" s="20" t="s">
        <v>284</v>
      </c>
      <c r="C169" s="42" t="s">
        <v>1213</v>
      </c>
      <c r="D169" s="7">
        <v>-3745500</v>
      </c>
      <c r="E169" s="7">
        <v>-7086.11</v>
      </c>
      <c r="F169" s="8">
        <v>-5.0000000000000001E-4</v>
      </c>
      <c r="G169" s="9"/>
      <c r="H169" s="47"/>
    </row>
    <row r="170" spans="1:8" ht="13.15" customHeight="1" x14ac:dyDescent="0.2">
      <c r="A170" s="5" t="s">
        <v>285</v>
      </c>
      <c r="B170" s="20" t="s">
        <v>286</v>
      </c>
      <c r="C170" s="42" t="s">
        <v>1213</v>
      </c>
      <c r="D170" s="7">
        <v>-3334500</v>
      </c>
      <c r="E170" s="7">
        <v>-7879.42</v>
      </c>
      <c r="F170" s="8">
        <v>-5.0000000000000001E-4</v>
      </c>
      <c r="G170" s="9"/>
      <c r="H170" s="47"/>
    </row>
    <row r="171" spans="1:8" ht="13.15" customHeight="1" x14ac:dyDescent="0.2">
      <c r="A171" s="5" t="s">
        <v>281</v>
      </c>
      <c r="B171" s="20" t="s">
        <v>282</v>
      </c>
      <c r="C171" s="42" t="s">
        <v>1213</v>
      </c>
      <c r="D171" s="7">
        <v>-140000</v>
      </c>
      <c r="E171" s="7">
        <v>-5435.5</v>
      </c>
      <c r="F171" s="8">
        <v>-4.0000000000000002E-4</v>
      </c>
      <c r="G171" s="9"/>
      <c r="H171" s="47"/>
    </row>
    <row r="172" spans="1:8" ht="13.15" customHeight="1" x14ac:dyDescent="0.2">
      <c r="A172" s="5" t="s">
        <v>275</v>
      </c>
      <c r="B172" s="20" t="s">
        <v>276</v>
      </c>
      <c r="C172" s="42" t="s">
        <v>1213</v>
      </c>
      <c r="D172" s="7">
        <v>-54600</v>
      </c>
      <c r="E172" s="7">
        <v>-3874.69</v>
      </c>
      <c r="F172" s="8">
        <v>-2.9999999999999997E-4</v>
      </c>
      <c r="G172" s="9"/>
      <c r="H172" s="47"/>
    </row>
    <row r="173" spans="1:8" ht="13.15" customHeight="1" x14ac:dyDescent="0.2">
      <c r="A173" s="5" t="s">
        <v>277</v>
      </c>
      <c r="B173" s="20" t="s">
        <v>278</v>
      </c>
      <c r="C173" s="42" t="s">
        <v>1213</v>
      </c>
      <c r="D173" s="7">
        <v>-492100</v>
      </c>
      <c r="E173" s="7">
        <v>-4580.47</v>
      </c>
      <c r="F173" s="8">
        <v>-2.9999999999999997E-4</v>
      </c>
      <c r="G173" s="9"/>
      <c r="H173" s="47"/>
    </row>
    <row r="174" spans="1:8" ht="13.15" customHeight="1" x14ac:dyDescent="0.2">
      <c r="A174" s="5" t="s">
        <v>279</v>
      </c>
      <c r="B174" s="20" t="s">
        <v>280</v>
      </c>
      <c r="C174" s="42" t="s">
        <v>1213</v>
      </c>
      <c r="D174" s="7">
        <v>-771400</v>
      </c>
      <c r="E174" s="7">
        <v>-4781.5200000000004</v>
      </c>
      <c r="F174" s="8">
        <v>-2.9999999999999997E-4</v>
      </c>
      <c r="G174" s="9"/>
      <c r="H174" s="47"/>
    </row>
    <row r="175" spans="1:8" ht="13.15" customHeight="1" x14ac:dyDescent="0.2">
      <c r="A175" s="5" t="s">
        <v>265</v>
      </c>
      <c r="B175" s="20" t="s">
        <v>266</v>
      </c>
      <c r="C175" s="42" t="s">
        <v>1213</v>
      </c>
      <c r="D175" s="7">
        <v>-1385000</v>
      </c>
      <c r="E175" s="7">
        <v>-2201.46</v>
      </c>
      <c r="F175" s="8">
        <v>-2.0000000000000001E-4</v>
      </c>
      <c r="G175" s="9"/>
      <c r="H175" s="47"/>
    </row>
    <row r="176" spans="1:8" ht="13.15" customHeight="1" x14ac:dyDescent="0.2">
      <c r="A176" s="5" t="s">
        <v>267</v>
      </c>
      <c r="B176" s="20" t="s">
        <v>268</v>
      </c>
      <c r="C176" s="42" t="s">
        <v>1213</v>
      </c>
      <c r="D176" s="7">
        <v>-2801050</v>
      </c>
      <c r="E176" s="7">
        <v>-2234.96</v>
      </c>
      <c r="F176" s="8">
        <v>-2.0000000000000001E-4</v>
      </c>
      <c r="G176" s="9"/>
      <c r="H176" s="47"/>
    </row>
    <row r="177" spans="1:8" ht="13.15" customHeight="1" x14ac:dyDescent="0.2">
      <c r="A177" s="5" t="s">
        <v>269</v>
      </c>
      <c r="B177" s="20" t="s">
        <v>270</v>
      </c>
      <c r="C177" s="42" t="s">
        <v>1213</v>
      </c>
      <c r="D177" s="7">
        <v>-103500</v>
      </c>
      <c r="E177" s="7">
        <v>-3227.75</v>
      </c>
      <c r="F177" s="8">
        <v>-2.0000000000000001E-4</v>
      </c>
      <c r="G177" s="9"/>
      <c r="H177" s="47"/>
    </row>
    <row r="178" spans="1:8" ht="13.15" customHeight="1" x14ac:dyDescent="0.2">
      <c r="A178" s="5" t="s">
        <v>271</v>
      </c>
      <c r="B178" s="20" t="s">
        <v>272</v>
      </c>
      <c r="C178" s="42" t="s">
        <v>1213</v>
      </c>
      <c r="D178" s="7">
        <v>-183600</v>
      </c>
      <c r="E178" s="7">
        <v>-3290.85</v>
      </c>
      <c r="F178" s="8">
        <v>-2.0000000000000001E-4</v>
      </c>
      <c r="G178" s="9"/>
      <c r="H178" s="47"/>
    </row>
    <row r="179" spans="1:8" ht="13.15" customHeight="1" x14ac:dyDescent="0.2">
      <c r="A179" s="5" t="s">
        <v>273</v>
      </c>
      <c r="B179" s="20" t="s">
        <v>274</v>
      </c>
      <c r="C179" s="42" t="s">
        <v>1213</v>
      </c>
      <c r="D179" s="7">
        <v>-96950</v>
      </c>
      <c r="E179" s="7">
        <v>-3379.77</v>
      </c>
      <c r="F179" s="8">
        <v>-2.0000000000000001E-4</v>
      </c>
      <c r="G179" s="9"/>
      <c r="H179" s="47"/>
    </row>
    <row r="180" spans="1:8" ht="13.15" customHeight="1" x14ac:dyDescent="0.2">
      <c r="A180" s="5" t="s">
        <v>261</v>
      </c>
      <c r="B180" s="20" t="s">
        <v>262</v>
      </c>
      <c r="C180" s="42" t="s">
        <v>1213</v>
      </c>
      <c r="D180" s="7">
        <v>-120150</v>
      </c>
      <c r="E180" s="7">
        <v>-1474.6</v>
      </c>
      <c r="F180" s="8">
        <v>-1E-4</v>
      </c>
      <c r="G180" s="9"/>
      <c r="H180" s="47"/>
    </row>
    <row r="181" spans="1:8" ht="13.15" customHeight="1" x14ac:dyDescent="0.2">
      <c r="A181" s="5" t="s">
        <v>263</v>
      </c>
      <c r="B181" s="20" t="s">
        <v>264</v>
      </c>
      <c r="C181" s="42" t="s">
        <v>1213</v>
      </c>
      <c r="D181" s="7">
        <v>-64250</v>
      </c>
      <c r="E181" s="7">
        <v>-2013.47</v>
      </c>
      <c r="F181" s="8">
        <v>-1E-4</v>
      </c>
      <c r="G181" s="9"/>
      <c r="H181" s="47"/>
    </row>
    <row r="182" spans="1:8" ht="13.15" customHeight="1" x14ac:dyDescent="0.2">
      <c r="A182" s="5" t="s">
        <v>254</v>
      </c>
      <c r="B182" s="20" t="s">
        <v>255</v>
      </c>
      <c r="C182" s="42" t="s">
        <v>1213</v>
      </c>
      <c r="D182" s="7">
        <v>-6450</v>
      </c>
      <c r="E182" s="7">
        <v>-37.78</v>
      </c>
      <c r="F182" s="8" t="s">
        <v>423</v>
      </c>
      <c r="G182" s="9"/>
      <c r="H182" s="47"/>
    </row>
    <row r="183" spans="1:8" ht="13.15" customHeight="1" x14ac:dyDescent="0.2">
      <c r="A183" s="5" t="s">
        <v>257</v>
      </c>
      <c r="B183" s="20" t="s">
        <v>258</v>
      </c>
      <c r="C183" s="42" t="s">
        <v>1213</v>
      </c>
      <c r="D183" s="7">
        <v>-5525</v>
      </c>
      <c r="E183" s="7">
        <v>-133.62</v>
      </c>
      <c r="F183" s="8" t="s">
        <v>423</v>
      </c>
      <c r="G183" s="9"/>
      <c r="H183" s="47"/>
    </row>
    <row r="184" spans="1:8" ht="13.15" customHeight="1" x14ac:dyDescent="0.2">
      <c r="A184" s="5" t="s">
        <v>259</v>
      </c>
      <c r="B184" s="20" t="s">
        <v>260</v>
      </c>
      <c r="C184" s="42" t="s">
        <v>1213</v>
      </c>
      <c r="D184" s="7">
        <v>-41800</v>
      </c>
      <c r="E184" s="7">
        <v>-451.65</v>
      </c>
      <c r="F184" s="8" t="s">
        <v>423</v>
      </c>
      <c r="G184" s="9"/>
      <c r="H184" s="47"/>
    </row>
    <row r="185" spans="1:8" ht="13.15" customHeight="1" x14ac:dyDescent="0.2">
      <c r="A185" s="47"/>
      <c r="B185" s="21" t="s">
        <v>129</v>
      </c>
      <c r="C185" s="1"/>
      <c r="D185" s="1"/>
      <c r="E185" s="10">
        <v>-308538.65999999997</v>
      </c>
      <c r="F185" s="11">
        <v>-2.1399999999999999E-2</v>
      </c>
      <c r="G185" s="12"/>
      <c r="H185" s="47"/>
    </row>
    <row r="186" spans="1:8" ht="13.15" customHeight="1" x14ac:dyDescent="0.2">
      <c r="A186" s="47"/>
      <c r="B186" s="21" t="s">
        <v>238</v>
      </c>
      <c r="C186" s="13"/>
      <c r="D186" s="13"/>
      <c r="E186" s="10">
        <v>-308538.65999999997</v>
      </c>
      <c r="F186" s="11">
        <v>-2.1399999999999999E-2</v>
      </c>
      <c r="G186" s="12"/>
      <c r="H186" s="47"/>
    </row>
    <row r="188" spans="1:8" x14ac:dyDescent="0.2">
      <c r="B188" s="48" t="s">
        <v>1214</v>
      </c>
    </row>
    <row r="189" spans="1:8" x14ac:dyDescent="0.2">
      <c r="B189" s="48" t="s">
        <v>1215</v>
      </c>
    </row>
    <row r="190" spans="1:8" x14ac:dyDescent="0.2">
      <c r="B190" s="48" t="s">
        <v>1216</v>
      </c>
    </row>
    <row r="191" spans="1:8" x14ac:dyDescent="0.2">
      <c r="B191" s="48" t="s">
        <v>1217</v>
      </c>
    </row>
    <row r="192" spans="1:8" x14ac:dyDescent="0.2">
      <c r="B192" s="110"/>
      <c r="C192" s="110"/>
      <c r="D192" s="110"/>
      <c r="E192" s="110"/>
      <c r="F192" s="110"/>
      <c r="G192" s="110"/>
      <c r="H192" s="110"/>
    </row>
    <row r="193" spans="2:8" x14ac:dyDescent="0.2">
      <c r="B193" s="158" t="s">
        <v>1313</v>
      </c>
      <c r="C193" s="159"/>
      <c r="D193" s="159"/>
      <c r="E193" s="160"/>
      <c r="F193" s="161"/>
      <c r="G193" s="161"/>
      <c r="H193" s="162"/>
    </row>
    <row r="194" spans="2:8" x14ac:dyDescent="0.2">
      <c r="B194" s="163" t="s">
        <v>1314</v>
      </c>
      <c r="C194" s="107"/>
      <c r="D194" s="107"/>
      <c r="E194" s="107"/>
      <c r="F194" s="107"/>
      <c r="G194" s="71"/>
      <c r="H194" s="164"/>
    </row>
    <row r="195" spans="2:8" x14ac:dyDescent="0.2">
      <c r="B195" s="163" t="s">
        <v>1643</v>
      </c>
      <c r="C195" s="107"/>
      <c r="D195" s="107"/>
      <c r="E195" s="107"/>
      <c r="F195" s="107"/>
      <c r="G195" s="71"/>
      <c r="H195" s="164"/>
    </row>
    <row r="196" spans="2:8" x14ac:dyDescent="0.2">
      <c r="B196" s="163"/>
      <c r="C196" s="107"/>
      <c r="D196" s="107"/>
      <c r="E196" s="90"/>
      <c r="F196" s="71"/>
      <c r="G196" s="149"/>
      <c r="H196" s="164"/>
    </row>
    <row r="197" spans="2:8" x14ac:dyDescent="0.2">
      <c r="B197" s="165" t="s">
        <v>1315</v>
      </c>
      <c r="C197" s="107"/>
      <c r="D197" s="107"/>
      <c r="E197" s="107"/>
      <c r="F197" s="107"/>
      <c r="G197" s="71"/>
      <c r="H197" s="164"/>
    </row>
    <row r="198" spans="2:8" x14ac:dyDescent="0.2">
      <c r="B198" s="163" t="s">
        <v>1316</v>
      </c>
      <c r="C198" s="107"/>
      <c r="D198" s="70"/>
      <c r="E198" s="70"/>
      <c r="F198" s="107"/>
      <c r="G198" s="71"/>
      <c r="H198" s="164"/>
    </row>
    <row r="199" spans="2:8" ht="36" x14ac:dyDescent="0.2">
      <c r="B199" s="357" t="s">
        <v>1317</v>
      </c>
      <c r="C199" s="357" t="s">
        <v>1318</v>
      </c>
      <c r="D199" s="91" t="s">
        <v>1319</v>
      </c>
      <c r="E199" s="91" t="s">
        <v>1319</v>
      </c>
      <c r="F199" s="91" t="s">
        <v>1320</v>
      </c>
      <c r="G199" s="71"/>
      <c r="H199" s="164"/>
    </row>
    <row r="200" spans="2:8" x14ac:dyDescent="0.2">
      <c r="B200" s="357"/>
      <c r="C200" s="357"/>
      <c r="D200" s="91" t="s">
        <v>1321</v>
      </c>
      <c r="E200" s="91" t="s">
        <v>1322</v>
      </c>
      <c r="F200" s="91" t="s">
        <v>1321</v>
      </c>
      <c r="G200" s="71"/>
      <c r="H200" s="164"/>
    </row>
    <row r="201" spans="2:8" x14ac:dyDescent="0.2">
      <c r="B201" s="92" t="s">
        <v>237</v>
      </c>
      <c r="C201" s="92" t="s">
        <v>237</v>
      </c>
      <c r="D201" s="92" t="s">
        <v>237</v>
      </c>
      <c r="E201" s="92" t="s">
        <v>237</v>
      </c>
      <c r="F201" s="92" t="s">
        <v>237</v>
      </c>
      <c r="G201" s="71"/>
      <c r="H201" s="164"/>
    </row>
    <row r="202" spans="2:8" x14ac:dyDescent="0.2">
      <c r="B202" s="166"/>
      <c r="C202" s="107"/>
      <c r="D202" s="107"/>
      <c r="E202" s="107"/>
      <c r="F202" s="107"/>
      <c r="G202" s="71"/>
      <c r="H202" s="164"/>
    </row>
    <row r="203" spans="2:8" x14ac:dyDescent="0.2">
      <c r="B203" s="166" t="s">
        <v>1323</v>
      </c>
      <c r="C203" s="107"/>
      <c r="D203" s="107"/>
      <c r="E203" s="107"/>
      <c r="F203" s="107"/>
      <c r="G203" s="71"/>
      <c r="H203" s="164"/>
    </row>
    <row r="204" spans="2:8" x14ac:dyDescent="0.2">
      <c r="B204" s="163"/>
      <c r="C204" s="107"/>
      <c r="D204" s="107"/>
      <c r="E204" s="107"/>
      <c r="F204" s="107"/>
      <c r="G204" s="71"/>
      <c r="H204" s="164"/>
    </row>
    <row r="205" spans="2:8" x14ac:dyDescent="0.2">
      <c r="B205" s="166" t="s">
        <v>1324</v>
      </c>
      <c r="C205" s="107"/>
      <c r="D205" s="146"/>
      <c r="E205" s="107"/>
      <c r="F205" s="107"/>
      <c r="G205" s="71"/>
      <c r="H205" s="164"/>
    </row>
    <row r="206" spans="2:8" x14ac:dyDescent="0.2">
      <c r="B206" s="203" t="s">
        <v>1325</v>
      </c>
      <c r="C206" s="204">
        <v>46171</v>
      </c>
      <c r="D206" s="204">
        <v>46203</v>
      </c>
      <c r="E206" s="107"/>
      <c r="F206" s="109"/>
      <c r="G206" s="71"/>
      <c r="H206" s="164"/>
    </row>
    <row r="207" spans="2:8" x14ac:dyDescent="0.2">
      <c r="B207" s="205" t="s">
        <v>1326</v>
      </c>
      <c r="C207" s="53">
        <v>90.058899999999994</v>
      </c>
      <c r="D207" s="53">
        <v>89.838999999999999</v>
      </c>
      <c r="E207" s="107"/>
      <c r="F207" s="110"/>
      <c r="G207" s="110"/>
      <c r="H207" s="164"/>
    </row>
    <row r="208" spans="2:8" x14ac:dyDescent="0.2">
      <c r="B208" s="205" t="s">
        <v>1327</v>
      </c>
      <c r="C208" s="53">
        <v>82.188400000000001</v>
      </c>
      <c r="D208" s="53">
        <v>81.944999999999993</v>
      </c>
      <c r="E208" s="107"/>
      <c r="F208" s="110"/>
      <c r="G208" s="110"/>
      <c r="H208" s="164"/>
    </row>
    <row r="209" spans="2:9" x14ac:dyDescent="0.2">
      <c r="B209" s="205" t="s">
        <v>1328</v>
      </c>
      <c r="C209" s="53">
        <v>90.058800000000005</v>
      </c>
      <c r="D209" s="53">
        <v>89.838999999999999</v>
      </c>
      <c r="E209" s="107"/>
      <c r="F209" s="110"/>
      <c r="G209" s="110"/>
      <c r="H209" s="164"/>
    </row>
    <row r="210" spans="2:9" x14ac:dyDescent="0.2">
      <c r="B210" s="205" t="s">
        <v>1329</v>
      </c>
      <c r="C210" s="53">
        <v>82.188199999999995</v>
      </c>
      <c r="D210" s="53">
        <v>81.944999999999993</v>
      </c>
      <c r="E210" s="107"/>
      <c r="F210" s="110"/>
      <c r="G210" s="110"/>
      <c r="H210" s="164"/>
    </row>
    <row r="211" spans="2:9" x14ac:dyDescent="0.2">
      <c r="B211" s="163"/>
      <c r="C211" s="107"/>
      <c r="D211" s="107"/>
      <c r="E211" s="107"/>
      <c r="F211" s="109"/>
      <c r="G211" s="71"/>
      <c r="H211" s="164"/>
      <c r="I211" s="93"/>
    </row>
    <row r="212" spans="2:9" x14ac:dyDescent="0.2">
      <c r="B212" s="166" t="s">
        <v>1633</v>
      </c>
      <c r="C212" s="111"/>
      <c r="D212" s="111"/>
      <c r="E212" s="111"/>
      <c r="F212" s="109"/>
      <c r="G212" s="71"/>
      <c r="H212" s="164"/>
    </row>
    <row r="213" spans="2:9" x14ac:dyDescent="0.2">
      <c r="B213" s="166"/>
      <c r="C213" s="111"/>
      <c r="D213" s="111"/>
      <c r="E213" s="111"/>
      <c r="F213" s="107"/>
      <c r="G213" s="71"/>
      <c r="H213" s="164"/>
    </row>
    <row r="214" spans="2:9" x14ac:dyDescent="0.2">
      <c r="B214" s="166" t="s">
        <v>1330</v>
      </c>
      <c r="C214" s="111"/>
      <c r="D214" s="111"/>
      <c r="E214" s="111"/>
      <c r="F214" s="107"/>
      <c r="G214" s="71"/>
      <c r="H214" s="164"/>
    </row>
    <row r="215" spans="2:9" x14ac:dyDescent="0.2">
      <c r="B215" s="166"/>
      <c r="C215" s="111"/>
      <c r="D215" s="111"/>
      <c r="E215" s="111"/>
      <c r="F215" s="107"/>
      <c r="G215" s="90"/>
      <c r="H215" s="167"/>
    </row>
    <row r="216" spans="2:9" x14ac:dyDescent="0.2">
      <c r="B216" s="166" t="s">
        <v>1331</v>
      </c>
      <c r="C216" s="111"/>
      <c r="D216" s="112"/>
      <c r="E216" s="94"/>
      <c r="F216" s="113"/>
      <c r="G216" s="71"/>
      <c r="H216" s="164"/>
    </row>
    <row r="217" spans="2:9" x14ac:dyDescent="0.2">
      <c r="B217" s="168" t="s">
        <v>1332</v>
      </c>
      <c r="C217" s="111"/>
      <c r="D217" s="111"/>
      <c r="E217" s="114"/>
      <c r="F217" s="107"/>
      <c r="G217" s="71"/>
      <c r="H217" s="164"/>
    </row>
    <row r="218" spans="2:9" x14ac:dyDescent="0.2">
      <c r="B218" s="169"/>
      <c r="C218" s="111"/>
      <c r="D218" s="111"/>
      <c r="E218" s="111"/>
      <c r="F218" s="107"/>
      <c r="G218" s="71"/>
      <c r="H218" s="164"/>
    </row>
    <row r="219" spans="2:9" x14ac:dyDescent="0.2">
      <c r="B219" s="170" t="s">
        <v>1333</v>
      </c>
      <c r="C219" s="111"/>
      <c r="D219" s="114"/>
      <c r="E219" s="114"/>
      <c r="F219" s="115"/>
      <c r="G219" s="71"/>
      <c r="H219" s="164"/>
    </row>
    <row r="220" spans="2:9" x14ac:dyDescent="0.2">
      <c r="B220" s="170"/>
      <c r="C220" s="116"/>
      <c r="D220" s="116"/>
      <c r="E220" s="111"/>
      <c r="F220" s="108"/>
      <c r="G220" s="71"/>
      <c r="H220" s="164"/>
    </row>
    <row r="221" spans="2:9" x14ac:dyDescent="0.2">
      <c r="B221" s="170" t="s">
        <v>1469</v>
      </c>
      <c r="C221" s="116"/>
      <c r="D221" s="117"/>
      <c r="E221" s="118"/>
      <c r="F221" s="118"/>
      <c r="G221" s="71"/>
      <c r="H221" s="164"/>
    </row>
    <row r="222" spans="2:9" x14ac:dyDescent="0.2">
      <c r="B222" s="169"/>
      <c r="C222" s="116"/>
      <c r="D222" s="116"/>
      <c r="E222" s="111"/>
      <c r="F222" s="108"/>
      <c r="G222" s="71"/>
      <c r="H222" s="164"/>
    </row>
    <row r="223" spans="2:9" x14ac:dyDescent="0.2">
      <c r="B223" s="166" t="s">
        <v>1646</v>
      </c>
      <c r="C223" s="111"/>
      <c r="D223" s="114"/>
      <c r="E223" s="71"/>
      <c r="F223" s="107"/>
      <c r="G223" s="71"/>
      <c r="H223" s="164"/>
    </row>
    <row r="224" spans="2:9" x14ac:dyDescent="0.2">
      <c r="B224" s="166"/>
      <c r="C224" s="114"/>
      <c r="D224" s="111"/>
      <c r="E224" s="119"/>
      <c r="F224" s="71"/>
      <c r="G224" s="71"/>
      <c r="H224" s="164"/>
    </row>
    <row r="225" spans="2:8" x14ac:dyDescent="0.2">
      <c r="B225" s="171" t="s">
        <v>1470</v>
      </c>
      <c r="C225" s="111"/>
      <c r="D225" s="111"/>
      <c r="E225" s="111"/>
      <c r="F225" s="107"/>
      <c r="G225" s="71"/>
      <c r="H225" s="164"/>
    </row>
    <row r="226" spans="2:8" x14ac:dyDescent="0.2">
      <c r="B226" s="172"/>
      <c r="C226" s="111"/>
      <c r="D226" s="111"/>
      <c r="E226" s="71"/>
      <c r="F226" s="71"/>
      <c r="G226" s="71"/>
      <c r="H226" s="164"/>
    </row>
    <row r="227" spans="2:8" x14ac:dyDescent="0.2">
      <c r="B227" s="172" t="s">
        <v>1471</v>
      </c>
      <c r="C227" s="111"/>
      <c r="D227" s="111"/>
      <c r="E227" s="71"/>
      <c r="F227" s="71"/>
      <c r="G227" s="71"/>
      <c r="H227" s="164"/>
    </row>
    <row r="228" spans="2:8" x14ac:dyDescent="0.2">
      <c r="B228" s="166"/>
      <c r="C228" s="111"/>
      <c r="D228" s="111"/>
      <c r="E228" s="111"/>
      <c r="F228" s="71"/>
      <c r="G228" s="71"/>
      <c r="H228" s="164"/>
    </row>
    <row r="229" spans="2:8" x14ac:dyDescent="0.2">
      <c r="B229" s="166" t="s">
        <v>1335</v>
      </c>
      <c r="C229" s="111"/>
      <c r="D229" s="111"/>
      <c r="E229" s="111"/>
      <c r="F229" s="107"/>
      <c r="G229" s="71"/>
      <c r="H229" s="164"/>
    </row>
    <row r="230" spans="2:8" x14ac:dyDescent="0.2">
      <c r="B230" s="168"/>
      <c r="C230" s="120"/>
      <c r="D230" s="120"/>
      <c r="E230" s="120"/>
      <c r="F230" s="121"/>
      <c r="G230" s="71"/>
      <c r="H230" s="164"/>
    </row>
    <row r="231" spans="2:8" x14ac:dyDescent="0.2">
      <c r="B231" s="168" t="s">
        <v>1336</v>
      </c>
      <c r="C231" s="120"/>
      <c r="D231" s="120"/>
      <c r="E231" s="120"/>
      <c r="F231" s="121"/>
      <c r="G231" s="71"/>
      <c r="H231" s="164"/>
    </row>
    <row r="232" spans="2:8" x14ac:dyDescent="0.2">
      <c r="B232" s="168"/>
      <c r="C232" s="120"/>
      <c r="D232" s="120"/>
      <c r="E232" s="120"/>
      <c r="F232" s="121"/>
      <c r="G232" s="71"/>
      <c r="H232" s="164"/>
    </row>
    <row r="233" spans="2:8" x14ac:dyDescent="0.2">
      <c r="B233" s="166" t="s">
        <v>1337</v>
      </c>
      <c r="C233" s="120"/>
      <c r="D233" s="120"/>
      <c r="E233" s="120"/>
      <c r="F233" s="107"/>
      <c r="G233" s="71"/>
      <c r="H233" s="164"/>
    </row>
    <row r="234" spans="2:8" x14ac:dyDescent="0.2">
      <c r="B234" s="168"/>
      <c r="C234" s="120"/>
      <c r="D234" s="120"/>
      <c r="E234" s="120"/>
      <c r="F234" s="121"/>
      <c r="G234" s="121"/>
      <c r="H234" s="164"/>
    </row>
    <row r="235" spans="2:8" ht="36" x14ac:dyDescent="0.2">
      <c r="B235" s="104" t="s">
        <v>1338</v>
      </c>
      <c r="C235" s="104" t="s">
        <v>1339</v>
      </c>
      <c r="D235" s="104" t="s">
        <v>1340</v>
      </c>
      <c r="E235" s="104" t="s">
        <v>1341</v>
      </c>
      <c r="F235" s="104" t="s">
        <v>1342</v>
      </c>
      <c r="G235" s="104" t="s">
        <v>1343</v>
      </c>
      <c r="H235" s="164"/>
    </row>
    <row r="236" spans="2:8" x14ac:dyDescent="0.2">
      <c r="B236" s="62" t="s">
        <v>210</v>
      </c>
      <c r="C236" s="95" t="s">
        <v>1344</v>
      </c>
      <c r="D236" s="96" t="s">
        <v>1345</v>
      </c>
      <c r="E236" s="79">
        <v>159.59661227436823</v>
      </c>
      <c r="F236" s="79">
        <v>158.94999999999999</v>
      </c>
      <c r="G236" s="360">
        <v>66815.429999999993</v>
      </c>
      <c r="H236" s="164"/>
    </row>
    <row r="237" spans="2:8" x14ac:dyDescent="0.2">
      <c r="B237" s="62" t="s">
        <v>132</v>
      </c>
      <c r="C237" s="95" t="s">
        <v>1344</v>
      </c>
      <c r="D237" s="96" t="s">
        <v>1345</v>
      </c>
      <c r="E237" s="79">
        <v>988.34162184082402</v>
      </c>
      <c r="F237" s="79">
        <v>1009.9</v>
      </c>
      <c r="G237" s="361"/>
      <c r="H237" s="164"/>
    </row>
    <row r="238" spans="2:8" x14ac:dyDescent="0.2">
      <c r="B238" s="62" t="s">
        <v>204</v>
      </c>
      <c r="C238" s="95" t="s">
        <v>1344</v>
      </c>
      <c r="D238" s="96" t="s">
        <v>1345</v>
      </c>
      <c r="E238" s="79">
        <v>1789.809888235294</v>
      </c>
      <c r="F238" s="79">
        <v>1792.4</v>
      </c>
      <c r="G238" s="361"/>
      <c r="H238" s="164"/>
    </row>
    <row r="239" spans="2:8" x14ac:dyDescent="0.2">
      <c r="B239" s="62" t="s">
        <v>170</v>
      </c>
      <c r="C239" s="95" t="s">
        <v>1344</v>
      </c>
      <c r="D239" s="96" t="s">
        <v>1345</v>
      </c>
      <c r="E239" s="79">
        <v>418.51650998641838</v>
      </c>
      <c r="F239" s="79">
        <v>414.1</v>
      </c>
      <c r="G239" s="361"/>
      <c r="H239" s="164"/>
    </row>
    <row r="240" spans="2:8" x14ac:dyDescent="0.2">
      <c r="B240" s="62" t="s">
        <v>185</v>
      </c>
      <c r="C240" s="95" t="s">
        <v>1344</v>
      </c>
      <c r="D240" s="96" t="s">
        <v>1345</v>
      </c>
      <c r="E240" s="79">
        <v>3923.439674857143</v>
      </c>
      <c r="F240" s="79">
        <v>3882.5</v>
      </c>
      <c r="G240" s="361"/>
      <c r="H240" s="164"/>
    </row>
    <row r="241" spans="2:8" x14ac:dyDescent="0.2">
      <c r="B241" s="62" t="s">
        <v>154</v>
      </c>
      <c r="C241" s="95" t="s">
        <v>1344</v>
      </c>
      <c r="D241" s="96" t="s">
        <v>1345</v>
      </c>
      <c r="E241" s="79">
        <v>130.08863480987355</v>
      </c>
      <c r="F241" s="79">
        <v>126.52</v>
      </c>
      <c r="G241" s="361"/>
      <c r="H241" s="164"/>
    </row>
    <row r="242" spans="2:8" x14ac:dyDescent="0.2">
      <c r="B242" s="62" t="s">
        <v>167</v>
      </c>
      <c r="C242" s="95" t="s">
        <v>1344</v>
      </c>
      <c r="D242" s="96" t="s">
        <v>1345</v>
      </c>
      <c r="E242" s="79">
        <v>6714.4280755160144</v>
      </c>
      <c r="F242" s="79">
        <v>6604</v>
      </c>
      <c r="G242" s="361"/>
      <c r="H242" s="164"/>
    </row>
    <row r="243" spans="2:8" x14ac:dyDescent="0.2">
      <c r="B243" s="62" t="s">
        <v>191</v>
      </c>
      <c r="C243" s="95" t="s">
        <v>1346</v>
      </c>
      <c r="D243" s="96" t="s">
        <v>1345</v>
      </c>
      <c r="E243" s="79">
        <v>616.03170814104226</v>
      </c>
      <c r="F243" s="79">
        <v>619.85</v>
      </c>
      <c r="G243" s="361"/>
      <c r="H243" s="164"/>
    </row>
    <row r="244" spans="2:8" x14ac:dyDescent="0.2">
      <c r="B244" s="62" t="s">
        <v>198</v>
      </c>
      <c r="C244" s="95" t="s">
        <v>1344</v>
      </c>
      <c r="D244" s="96" t="s">
        <v>1345</v>
      </c>
      <c r="E244" s="79">
        <v>7634.0127741758242</v>
      </c>
      <c r="F244" s="79">
        <v>7096.5</v>
      </c>
      <c r="G244" s="361"/>
      <c r="H244" s="164"/>
    </row>
    <row r="245" spans="2:8" x14ac:dyDescent="0.2">
      <c r="B245" s="62" t="s">
        <v>188</v>
      </c>
      <c r="C245" s="95" t="s">
        <v>1346</v>
      </c>
      <c r="D245" s="96" t="s">
        <v>1345</v>
      </c>
      <c r="E245" s="79">
        <v>3169.2011000778211</v>
      </c>
      <c r="F245" s="79">
        <v>3133.8</v>
      </c>
      <c r="G245" s="361"/>
      <c r="H245" s="164"/>
    </row>
    <row r="246" spans="2:8" x14ac:dyDescent="0.2">
      <c r="B246" s="62" t="s">
        <v>188</v>
      </c>
      <c r="C246" s="95" t="s">
        <v>1344</v>
      </c>
      <c r="D246" s="96" t="s">
        <v>1345</v>
      </c>
      <c r="E246" s="79">
        <v>3141.9683131400966</v>
      </c>
      <c r="F246" s="79">
        <v>3118.6</v>
      </c>
      <c r="G246" s="361"/>
      <c r="H246" s="164"/>
    </row>
    <row r="247" spans="2:8" x14ac:dyDescent="0.2">
      <c r="B247" s="62" t="s">
        <v>143</v>
      </c>
      <c r="C247" s="95" t="s">
        <v>1344</v>
      </c>
      <c r="D247" s="96" t="s">
        <v>1345</v>
      </c>
      <c r="E247" s="79">
        <v>4414.9361773759556</v>
      </c>
      <c r="F247" s="79">
        <v>4410.7</v>
      </c>
      <c r="G247" s="361"/>
      <c r="H247" s="164"/>
    </row>
    <row r="248" spans="2:8" x14ac:dyDescent="0.2">
      <c r="B248" s="62" t="s">
        <v>173</v>
      </c>
      <c r="C248" s="95" t="s">
        <v>1344</v>
      </c>
      <c r="D248" s="96" t="s">
        <v>1345</v>
      </c>
      <c r="E248" s="79">
        <v>977.58466311000825</v>
      </c>
      <c r="F248" s="79">
        <v>959.5</v>
      </c>
      <c r="G248" s="361"/>
      <c r="H248" s="164"/>
    </row>
    <row r="249" spans="2:8" x14ac:dyDescent="0.2">
      <c r="B249" s="62" t="s">
        <v>164</v>
      </c>
      <c r="C249" s="95" t="s">
        <v>1344</v>
      </c>
      <c r="D249" s="96" t="s">
        <v>1345</v>
      </c>
      <c r="E249" s="79">
        <v>2175.4067457201086</v>
      </c>
      <c r="F249" s="79">
        <v>2135.1</v>
      </c>
      <c r="G249" s="361"/>
      <c r="H249" s="164"/>
    </row>
    <row r="250" spans="2:8" x14ac:dyDescent="0.2">
      <c r="B250" s="62" t="s">
        <v>207</v>
      </c>
      <c r="C250" s="95" t="s">
        <v>1344</v>
      </c>
      <c r="D250" s="96" t="s">
        <v>1345</v>
      </c>
      <c r="E250" s="79">
        <v>79.226762917477373</v>
      </c>
      <c r="F250" s="79">
        <v>79.790000000000006</v>
      </c>
      <c r="G250" s="361"/>
      <c r="H250" s="164"/>
    </row>
    <row r="251" spans="2:8" x14ac:dyDescent="0.2">
      <c r="B251" s="62" t="s">
        <v>195</v>
      </c>
      <c r="C251" s="95" t="s">
        <v>1344</v>
      </c>
      <c r="D251" s="96" t="s">
        <v>1345</v>
      </c>
      <c r="E251" s="79">
        <v>927.25032745376961</v>
      </c>
      <c r="F251" s="79">
        <v>930.8</v>
      </c>
      <c r="G251" s="361"/>
      <c r="H251" s="164"/>
    </row>
    <row r="252" spans="2:8" x14ac:dyDescent="0.2">
      <c r="B252" s="62" t="s">
        <v>224</v>
      </c>
      <c r="C252" s="95" t="s">
        <v>1344</v>
      </c>
      <c r="D252" s="96" t="s">
        <v>1345</v>
      </c>
      <c r="E252" s="79">
        <v>577.3416666666667</v>
      </c>
      <c r="F252" s="79">
        <v>585.79999999999995</v>
      </c>
      <c r="G252" s="361"/>
      <c r="H252" s="164"/>
    </row>
    <row r="253" spans="2:8" x14ac:dyDescent="0.2">
      <c r="B253" s="62" t="s">
        <v>214</v>
      </c>
      <c r="C253" s="95" t="s">
        <v>1344</v>
      </c>
      <c r="D253" s="96" t="s">
        <v>1345</v>
      </c>
      <c r="E253" s="79">
        <v>1243.4011157719517</v>
      </c>
      <c r="F253" s="79">
        <v>1227.3</v>
      </c>
      <c r="G253" s="361"/>
      <c r="H253" s="164"/>
    </row>
    <row r="254" spans="2:8" x14ac:dyDescent="0.2">
      <c r="B254" s="62" t="s">
        <v>221</v>
      </c>
      <c r="C254" s="95" t="s">
        <v>1344</v>
      </c>
      <c r="D254" s="96" t="s">
        <v>1345</v>
      </c>
      <c r="E254" s="79">
        <v>2383.3691692307693</v>
      </c>
      <c r="F254" s="79">
        <v>2418.4</v>
      </c>
      <c r="G254" s="361"/>
      <c r="H254" s="164"/>
    </row>
    <row r="255" spans="2:8" x14ac:dyDescent="0.2">
      <c r="B255" s="62" t="s">
        <v>177</v>
      </c>
      <c r="C255" s="95" t="s">
        <v>1344</v>
      </c>
      <c r="D255" s="96" t="s">
        <v>1345</v>
      </c>
      <c r="E255" s="79">
        <v>239.01541774778826</v>
      </c>
      <c r="F255" s="79">
        <v>236.3</v>
      </c>
      <c r="G255" s="361"/>
      <c r="H255" s="164"/>
    </row>
    <row r="256" spans="2:8" x14ac:dyDescent="0.2">
      <c r="B256" s="62" t="s">
        <v>135</v>
      </c>
      <c r="C256" s="95" t="s">
        <v>1344</v>
      </c>
      <c r="D256" s="96" t="s">
        <v>1345</v>
      </c>
      <c r="E256" s="79">
        <v>1323.6872641590742</v>
      </c>
      <c r="F256" s="79">
        <v>1300.4000000000001</v>
      </c>
      <c r="G256" s="361"/>
      <c r="H256" s="164"/>
    </row>
    <row r="257" spans="2:8" x14ac:dyDescent="0.2">
      <c r="B257" s="62" t="s">
        <v>201</v>
      </c>
      <c r="C257" s="95" t="s">
        <v>1344</v>
      </c>
      <c r="D257" s="96" t="s">
        <v>1345</v>
      </c>
      <c r="E257" s="79">
        <v>3511.725797524497</v>
      </c>
      <c r="F257" s="79">
        <v>3486.1</v>
      </c>
      <c r="G257" s="361"/>
      <c r="H257" s="164"/>
    </row>
    <row r="258" spans="2:8" x14ac:dyDescent="0.2">
      <c r="B258" s="62" t="s">
        <v>157</v>
      </c>
      <c r="C258" s="95" t="s">
        <v>1344</v>
      </c>
      <c r="D258" s="96" t="s">
        <v>1345</v>
      </c>
      <c r="E258" s="79">
        <v>1042.6602959935117</v>
      </c>
      <c r="F258" s="79">
        <v>1033.75</v>
      </c>
      <c r="G258" s="361"/>
      <c r="H258" s="164"/>
    </row>
    <row r="259" spans="2:8" x14ac:dyDescent="0.2">
      <c r="B259" s="62" t="s">
        <v>147</v>
      </c>
      <c r="C259" s="96" t="s">
        <v>1344</v>
      </c>
      <c r="D259" s="96" t="s">
        <v>1345</v>
      </c>
      <c r="E259" s="97">
        <v>1877.5206405216184</v>
      </c>
      <c r="F259" s="97">
        <v>1870.8</v>
      </c>
      <c r="G259" s="361"/>
      <c r="H259" s="173"/>
    </row>
    <row r="260" spans="2:8" x14ac:dyDescent="0.2">
      <c r="B260" s="62" t="s">
        <v>181</v>
      </c>
      <c r="C260" s="96" t="s">
        <v>1344</v>
      </c>
      <c r="D260" s="96" t="s">
        <v>1345</v>
      </c>
      <c r="E260" s="97">
        <v>192.44638913629689</v>
      </c>
      <c r="F260" s="97">
        <v>189.19</v>
      </c>
      <c r="G260" s="361"/>
      <c r="H260" s="173"/>
    </row>
    <row r="261" spans="2:8" x14ac:dyDescent="0.2">
      <c r="B261" s="62" t="s">
        <v>217</v>
      </c>
      <c r="C261" s="96" t="s">
        <v>1344</v>
      </c>
      <c r="D261" s="96" t="s">
        <v>1345</v>
      </c>
      <c r="E261" s="97">
        <v>1111.6381528708134</v>
      </c>
      <c r="F261" s="97">
        <v>1080.5</v>
      </c>
      <c r="G261" s="361"/>
      <c r="H261" s="173"/>
    </row>
    <row r="262" spans="2:8" x14ac:dyDescent="0.2">
      <c r="B262" s="62" t="s">
        <v>150</v>
      </c>
      <c r="C262" s="96" t="s">
        <v>1344</v>
      </c>
      <c r="D262" s="96" t="s">
        <v>1345</v>
      </c>
      <c r="E262" s="97">
        <v>4301.906424811219</v>
      </c>
      <c r="F262" s="97">
        <v>4421.6000000000004</v>
      </c>
      <c r="G262" s="361"/>
      <c r="H262" s="173"/>
    </row>
    <row r="263" spans="2:8" x14ac:dyDescent="0.2">
      <c r="B263" s="62" t="s">
        <v>160</v>
      </c>
      <c r="C263" s="96" t="s">
        <v>1344</v>
      </c>
      <c r="D263" s="96" t="s">
        <v>1345</v>
      </c>
      <c r="E263" s="97">
        <v>11532.085023162583</v>
      </c>
      <c r="F263" s="97">
        <v>11338</v>
      </c>
      <c r="G263" s="361"/>
      <c r="H263" s="173"/>
    </row>
    <row r="264" spans="2:8" x14ac:dyDescent="0.2">
      <c r="B264" s="62" t="s">
        <v>139</v>
      </c>
      <c r="C264" s="96" t="s">
        <v>1344</v>
      </c>
      <c r="D264" s="96" t="s">
        <v>1345</v>
      </c>
      <c r="E264" s="97">
        <v>259.44395533297501</v>
      </c>
      <c r="F264" s="97">
        <v>265.95</v>
      </c>
      <c r="G264" s="362"/>
      <c r="H264" s="173"/>
    </row>
    <row r="265" spans="2:8" x14ac:dyDescent="0.2">
      <c r="B265" s="163"/>
      <c r="C265" s="123"/>
      <c r="D265" s="123"/>
      <c r="E265" s="150"/>
      <c r="F265" s="150"/>
      <c r="G265" s="210"/>
      <c r="H265" s="173"/>
    </row>
    <row r="266" spans="2:8" x14ac:dyDescent="0.2">
      <c r="B266" s="358" t="s">
        <v>1347</v>
      </c>
      <c r="C266" s="359"/>
      <c r="D266" s="359"/>
      <c r="E266" s="359"/>
      <c r="F266" s="359"/>
      <c r="G266" s="359"/>
      <c r="H266" s="164"/>
    </row>
    <row r="267" spans="2:8" x14ac:dyDescent="0.2">
      <c r="B267" s="165"/>
      <c r="C267" s="122"/>
      <c r="D267" s="122"/>
      <c r="E267" s="107"/>
      <c r="F267" s="107"/>
      <c r="G267" s="107"/>
      <c r="H267" s="164"/>
    </row>
    <row r="268" spans="2:8" x14ac:dyDescent="0.2">
      <c r="B268" s="165" t="s">
        <v>1348</v>
      </c>
      <c r="C268" s="122"/>
      <c r="D268" s="122"/>
      <c r="E268" s="107"/>
      <c r="F268" s="107"/>
      <c r="G268" s="107"/>
      <c r="H268" s="164"/>
    </row>
    <row r="269" spans="2:8" x14ac:dyDescent="0.2">
      <c r="B269" s="62" t="s">
        <v>1349</v>
      </c>
      <c r="C269" s="62"/>
      <c r="D269" s="107"/>
      <c r="E269" s="107"/>
      <c r="H269" s="164"/>
    </row>
    <row r="270" spans="2:8" x14ac:dyDescent="0.2">
      <c r="B270" s="62" t="s">
        <v>1350</v>
      </c>
      <c r="C270" s="100">
        <v>46476</v>
      </c>
      <c r="D270" s="81"/>
      <c r="E270" s="81"/>
      <c r="H270" s="164"/>
    </row>
    <row r="271" spans="2:8" x14ac:dyDescent="0.2">
      <c r="B271" s="62" t="s">
        <v>1351</v>
      </c>
      <c r="C271" s="100">
        <v>46476</v>
      </c>
      <c r="D271" s="81"/>
      <c r="E271" s="81"/>
      <c r="H271" s="164"/>
    </row>
    <row r="272" spans="2:8" x14ac:dyDescent="0.2">
      <c r="B272" s="62" t="s">
        <v>1352</v>
      </c>
      <c r="C272" s="100">
        <v>0</v>
      </c>
      <c r="D272" s="81"/>
      <c r="E272" s="81"/>
      <c r="H272" s="164"/>
    </row>
    <row r="273" spans="2:8" x14ac:dyDescent="0.2">
      <c r="B273" s="62" t="s">
        <v>1353</v>
      </c>
      <c r="C273" s="100">
        <v>0</v>
      </c>
      <c r="D273" s="81"/>
      <c r="E273" s="81"/>
      <c r="H273" s="164"/>
    </row>
    <row r="274" spans="2:8" x14ac:dyDescent="0.2">
      <c r="B274" s="62" t="s">
        <v>1354</v>
      </c>
      <c r="C274" s="100">
        <v>31234308674.890404</v>
      </c>
      <c r="D274" s="81"/>
      <c r="E274" s="81"/>
      <c r="H274" s="164"/>
    </row>
    <row r="275" spans="2:8" x14ac:dyDescent="0.2">
      <c r="B275" s="62" t="s">
        <v>1355</v>
      </c>
      <c r="C275" s="100">
        <v>30645946236.44001</v>
      </c>
      <c r="D275" s="81"/>
      <c r="E275" s="81"/>
      <c r="H275" s="164"/>
    </row>
    <row r="276" spans="2:8" x14ac:dyDescent="0.2">
      <c r="B276" s="62" t="s">
        <v>1356</v>
      </c>
      <c r="C276" s="100">
        <v>0</v>
      </c>
      <c r="D276" s="81"/>
      <c r="E276" s="98"/>
      <c r="H276" s="164"/>
    </row>
    <row r="277" spans="2:8" x14ac:dyDescent="0.2">
      <c r="B277" s="62" t="s">
        <v>1357</v>
      </c>
      <c r="C277" s="100">
        <v>-588362438.45039368</v>
      </c>
      <c r="D277" s="81"/>
      <c r="E277" s="99"/>
      <c r="H277" s="164"/>
    </row>
    <row r="278" spans="2:8" x14ac:dyDescent="0.2">
      <c r="B278" s="174" t="s">
        <v>1358</v>
      </c>
      <c r="C278" s="82"/>
      <c r="D278" s="82"/>
      <c r="E278" s="80"/>
      <c r="F278" s="81"/>
      <c r="G278" s="81"/>
      <c r="H278" s="164"/>
    </row>
    <row r="279" spans="2:8" x14ac:dyDescent="0.2">
      <c r="B279" s="163"/>
      <c r="C279" s="107"/>
      <c r="D279" s="107"/>
      <c r="E279" s="80"/>
      <c r="F279" s="80"/>
      <c r="G279" s="81"/>
      <c r="H279" s="164"/>
    </row>
    <row r="280" spans="2:8" x14ac:dyDescent="0.2">
      <c r="B280" s="165" t="s">
        <v>1359</v>
      </c>
      <c r="C280" s="122"/>
      <c r="D280" s="122"/>
      <c r="E280" s="107"/>
      <c r="F280" s="107"/>
      <c r="G280" s="107"/>
      <c r="H280" s="164"/>
    </row>
    <row r="281" spans="2:8" x14ac:dyDescent="0.2">
      <c r="B281" s="165"/>
      <c r="C281" s="122"/>
      <c r="D281" s="122"/>
      <c r="E281" s="107"/>
      <c r="F281" s="107"/>
      <c r="G281" s="107"/>
      <c r="H281" s="164"/>
    </row>
    <row r="282" spans="2:8" x14ac:dyDescent="0.2">
      <c r="B282" s="165" t="s">
        <v>1361</v>
      </c>
      <c r="C282" s="122"/>
      <c r="D282" s="122"/>
      <c r="E282" s="107"/>
      <c r="F282" s="107"/>
      <c r="G282" s="107"/>
      <c r="H282" s="164"/>
    </row>
    <row r="283" spans="2:8" x14ac:dyDescent="0.2">
      <c r="B283" s="165"/>
      <c r="C283" s="122"/>
      <c r="D283" s="122"/>
      <c r="E283" s="107"/>
      <c r="F283" s="107"/>
      <c r="G283" s="107"/>
      <c r="H283" s="164"/>
    </row>
    <row r="284" spans="2:8" x14ac:dyDescent="0.2">
      <c r="B284" s="174" t="s">
        <v>1358</v>
      </c>
      <c r="C284" s="82"/>
      <c r="D284" s="82"/>
      <c r="E284" s="80"/>
      <c r="F284" s="81"/>
      <c r="G284" s="81"/>
      <c r="H284" s="164"/>
    </row>
    <row r="285" spans="2:8" x14ac:dyDescent="0.2">
      <c r="B285" s="163"/>
      <c r="C285" s="107"/>
      <c r="D285" s="107"/>
      <c r="E285" s="107"/>
      <c r="F285" s="118"/>
      <c r="G285" s="118"/>
      <c r="H285" s="164"/>
    </row>
    <row r="286" spans="2:8" x14ac:dyDescent="0.2">
      <c r="B286" s="165" t="s">
        <v>1362</v>
      </c>
      <c r="C286" s="122"/>
      <c r="D286" s="122"/>
      <c r="E286" s="107"/>
      <c r="F286" s="125"/>
      <c r="G286" s="107"/>
      <c r="H286" s="164"/>
    </row>
    <row r="287" spans="2:8" x14ac:dyDescent="0.2">
      <c r="B287" s="174"/>
      <c r="C287" s="82"/>
      <c r="D287" s="82"/>
      <c r="E287" s="107"/>
      <c r="F287" s="107"/>
      <c r="G287" s="107"/>
      <c r="H287" s="164"/>
    </row>
    <row r="288" spans="2:8" x14ac:dyDescent="0.2">
      <c r="B288" s="165" t="s">
        <v>1363</v>
      </c>
      <c r="C288" s="122"/>
      <c r="D288" s="122"/>
      <c r="E288" s="107"/>
      <c r="F288" s="125"/>
      <c r="G288" s="107"/>
      <c r="H288" s="164"/>
    </row>
    <row r="289" spans="2:11" x14ac:dyDescent="0.2">
      <c r="B289" s="165"/>
      <c r="C289" s="122"/>
      <c r="D289" s="122"/>
      <c r="E289" s="107"/>
      <c r="F289" s="125"/>
      <c r="G289" s="107"/>
      <c r="H289" s="164"/>
    </row>
    <row r="290" spans="2:11" x14ac:dyDescent="0.2">
      <c r="B290" s="165" t="s">
        <v>1364</v>
      </c>
      <c r="C290" s="122"/>
      <c r="D290" s="122"/>
      <c r="E290" s="107"/>
      <c r="F290" s="107"/>
      <c r="G290" s="107"/>
      <c r="H290" s="164"/>
    </row>
    <row r="291" spans="2:11" x14ac:dyDescent="0.2">
      <c r="B291" s="62" t="s">
        <v>1365</v>
      </c>
      <c r="C291" s="100">
        <v>22092</v>
      </c>
      <c r="D291" s="107"/>
      <c r="E291" s="107"/>
      <c r="H291" s="164"/>
    </row>
    <row r="292" spans="2:11" x14ac:dyDescent="0.2">
      <c r="B292" s="62" t="s">
        <v>1366</v>
      </c>
      <c r="C292" s="100">
        <v>15232779000</v>
      </c>
      <c r="D292" s="118"/>
      <c r="E292" s="126"/>
      <c r="H292" s="176"/>
    </row>
    <row r="293" spans="2:11" x14ac:dyDescent="0.2">
      <c r="B293" s="62" t="s">
        <v>1367</v>
      </c>
      <c r="C293" s="100">
        <v>51499342.480000004</v>
      </c>
      <c r="D293" s="107"/>
      <c r="E293" s="127"/>
      <c r="H293" s="176"/>
    </row>
    <row r="294" spans="2:11" x14ac:dyDescent="0.2">
      <c r="B294" s="163"/>
      <c r="C294" s="107"/>
      <c r="D294" s="107"/>
      <c r="E294" s="107"/>
      <c r="F294" s="107"/>
      <c r="G294" s="107"/>
      <c r="H294" s="176"/>
    </row>
    <row r="295" spans="2:11" x14ac:dyDescent="0.2">
      <c r="B295" s="165" t="s">
        <v>1368</v>
      </c>
      <c r="C295" s="107"/>
      <c r="D295" s="107"/>
      <c r="E295" s="107"/>
      <c r="F295" s="107"/>
      <c r="G295" s="107"/>
      <c r="H295" s="176"/>
    </row>
    <row r="296" spans="2:11" x14ac:dyDescent="0.2">
      <c r="B296" s="177"/>
      <c r="C296" s="128"/>
      <c r="D296" s="128"/>
      <c r="E296" s="128"/>
      <c r="F296" s="128"/>
      <c r="G296" s="129"/>
      <c r="H296" s="178"/>
    </row>
    <row r="298" spans="2:11" ht="14.25" customHeight="1" x14ac:dyDescent="0.2">
      <c r="B298" s="353" t="s">
        <v>1477</v>
      </c>
      <c r="C298" s="354" t="s">
        <v>1478</v>
      </c>
      <c r="D298" s="354"/>
      <c r="E298" s="291" t="s">
        <v>1479</v>
      </c>
      <c r="F298" s="291" t="s">
        <v>1480</v>
      </c>
      <c r="G298" s="354" t="s">
        <v>1481</v>
      </c>
      <c r="H298" s="354"/>
      <c r="I298" s="354"/>
      <c r="J298" s="354"/>
      <c r="K298" s="293"/>
    </row>
    <row r="299" spans="2:11" ht="24" x14ac:dyDescent="0.2">
      <c r="B299" s="353"/>
      <c r="C299" s="292" t="s">
        <v>1482</v>
      </c>
      <c r="D299" s="292" t="s">
        <v>1483</v>
      </c>
      <c r="E299" s="292" t="s">
        <v>1484</v>
      </c>
      <c r="F299" s="292" t="s">
        <v>1485</v>
      </c>
      <c r="G299" s="292" t="s">
        <v>1482</v>
      </c>
      <c r="H299" s="292" t="s">
        <v>1483</v>
      </c>
      <c r="I299" s="292" t="s">
        <v>1484</v>
      </c>
      <c r="J299" s="292" t="s">
        <v>1485</v>
      </c>
      <c r="K299" s="110"/>
    </row>
    <row r="300" spans="2:11" x14ac:dyDescent="0.2">
      <c r="B300" s="294" t="s">
        <v>1486</v>
      </c>
      <c r="C300" s="295">
        <v>0.1740417237858094</v>
      </c>
      <c r="D300" s="295">
        <v>0.18230722386625908</v>
      </c>
      <c r="E300" s="295">
        <v>0.14164454784751923</v>
      </c>
      <c r="F300" s="295">
        <v>0.12510544629880993</v>
      </c>
      <c r="G300" s="296">
        <v>81945</v>
      </c>
      <c r="H300" s="296">
        <v>89839</v>
      </c>
      <c r="I300" s="296">
        <v>56781.458952058514</v>
      </c>
      <c r="J300" s="296">
        <v>46894.527829204024</v>
      </c>
      <c r="K300" s="110"/>
    </row>
    <row r="301" spans="2:11" x14ac:dyDescent="0.2">
      <c r="B301" s="297" t="s">
        <v>1487</v>
      </c>
      <c r="C301" s="298">
        <v>-3.9068161723145756E-2</v>
      </c>
      <c r="D301" s="298">
        <v>-3.298063571682297E-2</v>
      </c>
      <c r="E301" s="298">
        <v>-1.7099928096245387E-2</v>
      </c>
      <c r="F301" s="298">
        <v>-5.4201602833479745E-2</v>
      </c>
      <c r="G301" s="299">
        <v>9609.3183827685425</v>
      </c>
      <c r="H301" s="299">
        <v>9670.1936428317695</v>
      </c>
      <c r="I301" s="299">
        <v>9829.0007190375454</v>
      </c>
      <c r="J301" s="299">
        <v>9457.9839716652023</v>
      </c>
      <c r="K301" s="110"/>
    </row>
    <row r="302" spans="2:11" x14ac:dyDescent="0.2">
      <c r="B302" s="297" t="s">
        <v>1488</v>
      </c>
      <c r="C302" s="298">
        <v>0.1383942683843693</v>
      </c>
      <c r="D302" s="298">
        <v>0.14623688444212446</v>
      </c>
      <c r="E302" s="298">
        <v>0.12920349776083717</v>
      </c>
      <c r="F302" s="298">
        <v>8.7991251174589724E-2</v>
      </c>
      <c r="G302" s="299">
        <v>14758.163860733504</v>
      </c>
      <c r="H302" s="299">
        <v>15065.568822108935</v>
      </c>
      <c r="I302" s="299">
        <v>14403.274100682616</v>
      </c>
      <c r="J302" s="299">
        <v>12881.800022452167</v>
      </c>
      <c r="K302" s="110"/>
    </row>
    <row r="303" spans="2:11" x14ac:dyDescent="0.2">
      <c r="B303" s="297" t="s">
        <v>1489</v>
      </c>
      <c r="C303" s="298">
        <v>0.13743884419859653</v>
      </c>
      <c r="D303" s="298">
        <v>0.14649254460583405</v>
      </c>
      <c r="E303" s="298">
        <v>0.12398488593519352</v>
      </c>
      <c r="F303" s="298">
        <v>9.9825532892712898E-2</v>
      </c>
      <c r="G303" s="299">
        <v>19045.549414537323</v>
      </c>
      <c r="H303" s="299">
        <v>19816.129679748898</v>
      </c>
      <c r="I303" s="299">
        <v>17944.915872753281</v>
      </c>
      <c r="J303" s="299">
        <v>16096.527830350422</v>
      </c>
      <c r="K303" s="110"/>
    </row>
    <row r="304" spans="2:11" x14ac:dyDescent="0.2">
      <c r="B304" s="297" t="s">
        <v>1490</v>
      </c>
      <c r="C304" s="298">
        <v>0.16829242134400801</v>
      </c>
      <c r="D304" s="298">
        <v>0.17726304242993463</v>
      </c>
      <c r="E304" s="298">
        <v>0.1388883448103031</v>
      </c>
      <c r="F304" s="298">
        <v>0.12502439360082684</v>
      </c>
      <c r="G304" s="299">
        <v>47411.723184271883</v>
      </c>
      <c r="H304" s="299">
        <v>51182.730763533604</v>
      </c>
      <c r="I304" s="299">
        <v>36738.461936918313</v>
      </c>
      <c r="J304" s="299">
        <v>32501.225116644589</v>
      </c>
      <c r="K304" s="110"/>
    </row>
    <row r="305" spans="2:12" x14ac:dyDescent="0.2">
      <c r="B305" s="107"/>
      <c r="C305" s="107"/>
      <c r="D305" s="107"/>
      <c r="E305" s="107"/>
      <c r="F305" s="107"/>
      <c r="G305" s="107"/>
      <c r="H305" s="107"/>
      <c r="I305" s="107"/>
      <c r="J305" s="107"/>
      <c r="K305" s="107"/>
      <c r="L305" s="283"/>
    </row>
    <row r="306" spans="2:12" x14ac:dyDescent="0.2">
      <c r="B306" s="365" t="s">
        <v>1491</v>
      </c>
      <c r="C306" s="365"/>
      <c r="D306" s="365"/>
      <c r="E306" s="365"/>
      <c r="F306" s="365"/>
      <c r="G306" s="106"/>
      <c r="H306" s="107"/>
      <c r="I306" s="107"/>
      <c r="J306" s="107"/>
      <c r="K306" s="107"/>
      <c r="L306" s="283"/>
    </row>
    <row r="307" spans="2:12" ht="36" x14ac:dyDescent="0.2">
      <c r="B307" s="300"/>
      <c r="C307" s="301" t="s">
        <v>1486</v>
      </c>
      <c r="D307" s="292" t="s">
        <v>1487</v>
      </c>
      <c r="E307" s="292" t="s">
        <v>1488</v>
      </c>
      <c r="F307" s="292" t="s">
        <v>1489</v>
      </c>
      <c r="G307" s="292" t="s">
        <v>1490</v>
      </c>
      <c r="H307" s="107"/>
      <c r="I307" s="107"/>
      <c r="J307" s="107"/>
      <c r="K307" s="107"/>
      <c r="L307" s="283"/>
    </row>
    <row r="308" spans="2:12" x14ac:dyDescent="0.2">
      <c r="B308" s="294" t="s">
        <v>1492</v>
      </c>
      <c r="C308" s="62">
        <v>1580000</v>
      </c>
      <c r="D308" s="62">
        <v>120000</v>
      </c>
      <c r="E308" s="62">
        <v>360000</v>
      </c>
      <c r="F308" s="62">
        <v>600000</v>
      </c>
      <c r="G308" s="62">
        <v>1200000</v>
      </c>
      <c r="H308" s="107"/>
      <c r="I308" s="107"/>
      <c r="J308" s="107"/>
      <c r="K308" s="107"/>
      <c r="L308" s="283"/>
    </row>
    <row r="309" spans="2:12" x14ac:dyDescent="0.2">
      <c r="B309" s="294" t="s">
        <v>1493</v>
      </c>
      <c r="C309" s="302">
        <v>5137911.3409320498</v>
      </c>
      <c r="D309" s="302">
        <v>116851.717770423</v>
      </c>
      <c r="E309" s="302">
        <v>395727.04743412399</v>
      </c>
      <c r="F309" s="302">
        <v>801831.80324625503</v>
      </c>
      <c r="G309" s="302">
        <v>2851410.3702640901</v>
      </c>
      <c r="H309" s="107"/>
      <c r="I309" s="107"/>
      <c r="J309" s="107"/>
      <c r="K309" s="107"/>
      <c r="L309" s="283"/>
    </row>
    <row r="310" spans="2:12" x14ac:dyDescent="0.2">
      <c r="B310" s="294" t="s">
        <v>1494</v>
      </c>
      <c r="C310" s="303">
        <v>16.560633084813599</v>
      </c>
      <c r="D310" s="303">
        <v>-4.8628115742047298</v>
      </c>
      <c r="E310" s="303">
        <v>6.2594236863633599</v>
      </c>
      <c r="F310" s="303">
        <v>11.5602339633594</v>
      </c>
      <c r="G310" s="303">
        <v>16.509752802875202</v>
      </c>
      <c r="H310" s="304"/>
      <c r="I310" s="107"/>
      <c r="J310" s="107"/>
      <c r="K310" s="107"/>
      <c r="L310" s="283"/>
    </row>
    <row r="311" spans="2:12" x14ac:dyDescent="0.2">
      <c r="B311" s="294" t="s">
        <v>1495</v>
      </c>
      <c r="C311" s="303">
        <v>13.7153548939459</v>
      </c>
      <c r="D311" s="303">
        <v>1.5235209986335501</v>
      </c>
      <c r="E311" s="303">
        <v>6.6183731694573504</v>
      </c>
      <c r="F311" s="303">
        <v>10.7606962530714</v>
      </c>
      <c r="G311" s="303">
        <v>13.700717163392699</v>
      </c>
      <c r="H311" s="304"/>
      <c r="I311" s="107"/>
      <c r="J311" s="107"/>
      <c r="K311" s="107"/>
      <c r="L311" s="283"/>
    </row>
    <row r="312" spans="2:12" x14ac:dyDescent="0.2">
      <c r="B312" s="294" t="s">
        <v>1496</v>
      </c>
      <c r="C312" s="303">
        <v>11.937817105862701</v>
      </c>
      <c r="D312" s="303">
        <v>-5.6267242683464298</v>
      </c>
      <c r="E312" s="303">
        <v>3.35884844754721</v>
      </c>
      <c r="F312" s="303">
        <v>7.5746292331324696</v>
      </c>
      <c r="G312" s="303">
        <v>11.7249501803136</v>
      </c>
      <c r="H312" s="304"/>
      <c r="I312" s="107"/>
      <c r="J312" s="107"/>
      <c r="K312" s="107"/>
      <c r="L312" s="283"/>
    </row>
    <row r="313" spans="2:12" x14ac:dyDescent="0.2">
      <c r="B313" s="107"/>
      <c r="C313" s="107"/>
      <c r="D313" s="107"/>
      <c r="E313" s="107"/>
      <c r="F313" s="107"/>
      <c r="G313" s="107"/>
      <c r="H313" s="107"/>
      <c r="I313" s="107"/>
      <c r="J313" s="107"/>
      <c r="K313" s="107"/>
      <c r="L313" s="283"/>
    </row>
    <row r="314" spans="2:12" x14ac:dyDescent="0.2">
      <c r="B314" s="365" t="s">
        <v>1497</v>
      </c>
      <c r="C314" s="365"/>
      <c r="D314" s="365"/>
      <c r="E314" s="365"/>
      <c r="F314" s="365"/>
      <c r="G314" s="106"/>
      <c r="H314" s="107"/>
      <c r="I314" s="107"/>
      <c r="J314" s="107"/>
      <c r="K314" s="107"/>
      <c r="L314" s="283"/>
    </row>
    <row r="315" spans="2:12" ht="36" x14ac:dyDescent="0.2">
      <c r="B315" s="300"/>
      <c r="C315" s="301" t="s">
        <v>1486</v>
      </c>
      <c r="D315" s="292" t="s">
        <v>1487</v>
      </c>
      <c r="E315" s="292" t="s">
        <v>1488</v>
      </c>
      <c r="F315" s="292" t="s">
        <v>1489</v>
      </c>
      <c r="G315" s="292" t="s">
        <v>1490</v>
      </c>
      <c r="H315" s="107"/>
      <c r="I315" s="107"/>
      <c r="J315" s="107"/>
      <c r="K315" s="107"/>
      <c r="L315" s="283"/>
    </row>
    <row r="316" spans="2:12" x14ac:dyDescent="0.2">
      <c r="B316" s="294" t="s">
        <v>1492</v>
      </c>
      <c r="C316" s="62">
        <v>1580000</v>
      </c>
      <c r="D316" s="62">
        <v>120000</v>
      </c>
      <c r="E316" s="62">
        <v>360000</v>
      </c>
      <c r="F316" s="62">
        <v>600000</v>
      </c>
      <c r="G316" s="62">
        <v>1200000</v>
      </c>
      <c r="H316" s="107"/>
      <c r="I316" s="107"/>
      <c r="J316" s="107"/>
      <c r="K316" s="107"/>
      <c r="L316" s="283"/>
    </row>
    <row r="317" spans="2:12" x14ac:dyDescent="0.2">
      <c r="B317" s="294" t="s">
        <v>1493</v>
      </c>
      <c r="C317" s="302">
        <v>5492212.6757389801</v>
      </c>
      <c r="D317" s="302">
        <v>117238.854585676</v>
      </c>
      <c r="E317" s="302">
        <v>400058.16401428502</v>
      </c>
      <c r="F317" s="302">
        <v>818623.10299748601</v>
      </c>
      <c r="G317" s="302">
        <v>3000817.69754866</v>
      </c>
      <c r="H317" s="107"/>
      <c r="I317" s="107"/>
      <c r="J317" s="107"/>
      <c r="K317" s="107"/>
      <c r="L317" s="283"/>
    </row>
    <row r="318" spans="2:12" x14ac:dyDescent="0.2">
      <c r="B318" s="294" t="s">
        <v>1494</v>
      </c>
      <c r="C318" s="303">
        <v>17.452731420540701</v>
      </c>
      <c r="D318" s="303">
        <v>-4.2689210953380599</v>
      </c>
      <c r="E318" s="303">
        <v>6.99222835116377</v>
      </c>
      <c r="F318" s="303">
        <v>12.397544633803101</v>
      </c>
      <c r="G318" s="303">
        <v>17.458602753585701</v>
      </c>
      <c r="H318" s="304"/>
      <c r="I318" s="304"/>
      <c r="J318" s="304"/>
      <c r="K318" s="304"/>
      <c r="L318" s="305"/>
    </row>
    <row r="319" spans="2:12" x14ac:dyDescent="0.2">
      <c r="B319" s="294" t="s">
        <v>1495</v>
      </c>
      <c r="C319" s="303">
        <v>13.7153548939459</v>
      </c>
      <c r="D319" s="303">
        <v>1.5235209986335501</v>
      </c>
      <c r="E319" s="303">
        <v>6.6183731694573504</v>
      </c>
      <c r="F319" s="303">
        <v>10.7606962530714</v>
      </c>
      <c r="G319" s="303">
        <v>13.700717163392699</v>
      </c>
      <c r="H319" s="304"/>
      <c r="I319" s="304"/>
      <c r="J319" s="304"/>
      <c r="K319" s="304"/>
      <c r="L319" s="305"/>
    </row>
    <row r="320" spans="2:12" x14ac:dyDescent="0.2">
      <c r="B320" s="294" t="s">
        <v>1496</v>
      </c>
      <c r="C320" s="303">
        <v>11.937817105862701</v>
      </c>
      <c r="D320" s="303">
        <v>-5.6267242683464298</v>
      </c>
      <c r="E320" s="303">
        <v>3.35884844754721</v>
      </c>
      <c r="F320" s="303">
        <v>7.5746292331324696</v>
      </c>
      <c r="G320" s="303">
        <v>11.7249501803136</v>
      </c>
      <c r="H320" s="304"/>
      <c r="I320" s="304"/>
      <c r="J320" s="304"/>
      <c r="K320" s="304"/>
      <c r="L320" s="305"/>
    </row>
    <row r="321" spans="2:12" x14ac:dyDescent="0.2">
      <c r="B321" s="107"/>
      <c r="C321" s="107"/>
      <c r="D321" s="107"/>
      <c r="E321" s="107"/>
      <c r="F321" s="107"/>
      <c r="G321" s="107"/>
      <c r="H321" s="107"/>
      <c r="I321" s="107"/>
      <c r="J321" s="107"/>
      <c r="K321" s="107"/>
      <c r="L321" s="283"/>
    </row>
    <row r="322" spans="2:12" x14ac:dyDescent="0.2">
      <c r="B322" s="122" t="s">
        <v>1498</v>
      </c>
      <c r="C322" s="122"/>
      <c r="D322" s="107"/>
      <c r="E322" s="107"/>
      <c r="F322" s="107"/>
      <c r="G322" s="107"/>
      <c r="H322" s="107"/>
      <c r="I322" s="107"/>
      <c r="J322" s="107"/>
      <c r="K322" s="107"/>
      <c r="L322" s="283"/>
    </row>
    <row r="323" spans="2:12" x14ac:dyDescent="0.2">
      <c r="B323" s="62" t="s">
        <v>1499</v>
      </c>
      <c r="C323" s="306">
        <v>9.9167608079806319E-2</v>
      </c>
      <c r="D323" s="107"/>
      <c r="E323" s="307"/>
      <c r="F323" s="107"/>
      <c r="G323" s="107"/>
      <c r="H323" s="107"/>
      <c r="I323" s="107"/>
      <c r="J323" s="107"/>
      <c r="K323" s="107"/>
      <c r="L323" s="283"/>
    </row>
    <row r="324" spans="2:12" x14ac:dyDescent="0.2">
      <c r="B324" s="62" t="s">
        <v>1500</v>
      </c>
      <c r="C324" s="306">
        <v>0.15362888518126669</v>
      </c>
      <c r="D324" s="107"/>
      <c r="E324" s="307"/>
      <c r="F324" s="107"/>
      <c r="G324" s="107"/>
      <c r="H324" s="107"/>
      <c r="I324" s="107"/>
      <c r="J324" s="107"/>
      <c r="K324" s="107"/>
      <c r="L324" s="283"/>
    </row>
    <row r="325" spans="2:12" x14ac:dyDescent="0.2">
      <c r="B325" s="62" t="s">
        <v>1501</v>
      </c>
      <c r="C325" s="308">
        <v>0.80884677060689858</v>
      </c>
      <c r="D325" s="107"/>
      <c r="E325" s="309"/>
      <c r="F325" s="107"/>
      <c r="G325" s="107"/>
      <c r="H325" s="107"/>
      <c r="I325" s="107"/>
      <c r="J325" s="107"/>
      <c r="K325" s="107"/>
      <c r="L325" s="283"/>
    </row>
    <row r="326" spans="2:12" x14ac:dyDescent="0.2">
      <c r="B326" s="62" t="s">
        <v>1502</v>
      </c>
      <c r="C326" s="308">
        <v>0.59962311425866011</v>
      </c>
      <c r="D326" s="107"/>
      <c r="E326" s="309"/>
      <c r="F326" s="107"/>
      <c r="G326" s="107"/>
      <c r="H326" s="107"/>
      <c r="I326" s="107"/>
      <c r="J326" s="107"/>
      <c r="K326" s="107"/>
      <c r="L326" s="283"/>
    </row>
    <row r="327" spans="2:12" x14ac:dyDescent="0.2">
      <c r="B327" s="310" t="s">
        <v>1503</v>
      </c>
      <c r="C327" s="308">
        <v>1.9978160001353943E-2</v>
      </c>
      <c r="D327" s="107"/>
      <c r="E327" s="309"/>
      <c r="F327" s="107"/>
      <c r="G327" s="107"/>
      <c r="H327" s="107"/>
      <c r="I327" s="107"/>
      <c r="J327" s="107"/>
      <c r="K327" s="107"/>
      <c r="L327" s="283"/>
    </row>
    <row r="328" spans="2:12" x14ac:dyDescent="0.2">
      <c r="B328" s="62" t="s">
        <v>1504</v>
      </c>
      <c r="C328" s="308">
        <v>0.13376969238974507</v>
      </c>
      <c r="D328" s="107"/>
      <c r="E328" s="309"/>
      <c r="F328" s="107"/>
      <c r="G328" s="107"/>
      <c r="H328" s="107"/>
      <c r="I328" s="107"/>
      <c r="J328" s="107"/>
      <c r="K328" s="107"/>
      <c r="L328" s="283"/>
    </row>
    <row r="329" spans="2:12" x14ac:dyDescent="0.2">
      <c r="B329" s="62" t="s">
        <v>1505</v>
      </c>
      <c r="C329" s="311">
        <v>-3.4134446146900976E-2</v>
      </c>
      <c r="D329" s="107"/>
      <c r="E329" s="309"/>
      <c r="F329" s="107"/>
      <c r="G329" s="107"/>
      <c r="H329" s="107"/>
      <c r="I329" s="107"/>
      <c r="J329" s="107"/>
      <c r="K329" s="107"/>
      <c r="L329" s="283"/>
    </row>
    <row r="330" spans="2:12" x14ac:dyDescent="0.2">
      <c r="B330" s="294" t="s">
        <v>1506</v>
      </c>
      <c r="C330" s="312">
        <v>5.5E-2</v>
      </c>
      <c r="D330" s="107"/>
      <c r="E330" s="307"/>
      <c r="F330" s="107"/>
      <c r="G330" s="107"/>
      <c r="H330" s="107"/>
      <c r="I330" s="107"/>
      <c r="J330" s="107"/>
      <c r="K330" s="107"/>
      <c r="L330" s="283"/>
    </row>
    <row r="331" spans="2:12" x14ac:dyDescent="0.2">
      <c r="B331" s="106"/>
      <c r="C331" s="307"/>
      <c r="D331" s="107"/>
      <c r="E331" s="307"/>
      <c r="F331" s="107"/>
      <c r="G331" s="107"/>
      <c r="H331" s="107"/>
      <c r="I331" s="107"/>
      <c r="J331" s="107"/>
      <c r="K331" s="107"/>
      <c r="L331" s="283"/>
    </row>
    <row r="332" spans="2:12" x14ac:dyDescent="0.2">
      <c r="B332" s="291" t="s">
        <v>1507</v>
      </c>
      <c r="C332" s="300"/>
      <c r="D332" s="107"/>
      <c r="E332" s="307"/>
      <c r="F332" s="107"/>
      <c r="G332" s="107"/>
      <c r="H332" s="107"/>
      <c r="I332" s="107"/>
      <c r="J332" s="107"/>
      <c r="K332" s="107"/>
      <c r="L332" s="283"/>
    </row>
    <row r="333" spans="2:12" x14ac:dyDescent="0.2">
      <c r="B333" s="62" t="s">
        <v>1508</v>
      </c>
      <c r="C333" s="313">
        <v>0.21488862566480715</v>
      </c>
      <c r="D333" s="107"/>
      <c r="E333" s="307"/>
      <c r="F333" s="107"/>
      <c r="G333" s="107"/>
      <c r="H333" s="107"/>
      <c r="I333" s="107"/>
      <c r="J333" s="107"/>
      <c r="K333" s="107"/>
      <c r="L333" s="283"/>
    </row>
    <row r="334" spans="2:12" x14ac:dyDescent="0.2">
      <c r="B334" s="275"/>
      <c r="C334" s="276"/>
      <c r="D334" s="275"/>
    </row>
    <row r="335" spans="2:12" x14ac:dyDescent="0.2">
      <c r="B335" s="275" t="s">
        <v>1509</v>
      </c>
      <c r="C335" s="276"/>
      <c r="D335" s="275"/>
    </row>
    <row r="336" spans="2:12" x14ac:dyDescent="0.2">
      <c r="B336" s="275" t="s">
        <v>1510</v>
      </c>
      <c r="C336" s="276"/>
      <c r="D336" s="275"/>
    </row>
    <row r="337" spans="2:4" x14ac:dyDescent="0.2">
      <c r="B337" s="277" t="s">
        <v>1511</v>
      </c>
      <c r="C337" s="277"/>
      <c r="D337" s="277"/>
    </row>
    <row r="338" spans="2:4" x14ac:dyDescent="0.2">
      <c r="B338" s="277" t="s">
        <v>1512</v>
      </c>
      <c r="C338" s="277"/>
      <c r="D338" s="277"/>
    </row>
    <row r="339" spans="2:4" x14ac:dyDescent="0.2">
      <c r="B339" s="277"/>
      <c r="C339" s="277"/>
      <c r="D339" s="277"/>
    </row>
    <row r="340" spans="2:4" x14ac:dyDescent="0.2">
      <c r="B340" s="278" t="s">
        <v>1513</v>
      </c>
      <c r="C340" s="363" t="s">
        <v>1514</v>
      </c>
      <c r="D340" s="363"/>
    </row>
    <row r="341" spans="2:4" x14ac:dyDescent="0.2">
      <c r="B341" s="279"/>
      <c r="C341" s="364" t="s">
        <v>1515</v>
      </c>
      <c r="D341" s="364"/>
    </row>
    <row r="342" spans="2:4" x14ac:dyDescent="0.2">
      <c r="B342" s="279"/>
      <c r="C342" s="277"/>
      <c r="D342" s="277"/>
    </row>
    <row r="343" spans="2:4" x14ac:dyDescent="0.2">
      <c r="B343" s="279"/>
      <c r="C343" s="277"/>
      <c r="D343" s="277"/>
    </row>
    <row r="344" spans="2:4" x14ac:dyDescent="0.2">
      <c r="B344" s="279"/>
      <c r="C344" s="277"/>
      <c r="D344" s="277"/>
    </row>
    <row r="345" spans="2:4" x14ac:dyDescent="0.2">
      <c r="B345" s="279"/>
      <c r="C345" s="277"/>
      <c r="D345" s="277"/>
    </row>
    <row r="346" spans="2:4" x14ac:dyDescent="0.2">
      <c r="B346" s="279"/>
      <c r="C346" s="277"/>
      <c r="D346" s="277"/>
    </row>
    <row r="347" spans="2:4" x14ac:dyDescent="0.2">
      <c r="B347" s="279"/>
      <c r="C347" s="277"/>
      <c r="D347" s="277"/>
    </row>
    <row r="348" spans="2:4" x14ac:dyDescent="0.2">
      <c r="B348" s="279"/>
      <c r="C348" s="277"/>
      <c r="D348" s="277"/>
    </row>
    <row r="349" spans="2:4" x14ac:dyDescent="0.2">
      <c r="B349" s="279"/>
      <c r="C349" s="277"/>
      <c r="D349" s="277"/>
    </row>
    <row r="350" spans="2:4" x14ac:dyDescent="0.2">
      <c r="B350" s="279"/>
      <c r="C350" s="277"/>
      <c r="D350" s="277"/>
    </row>
  </sheetData>
  <mergeCells count="11">
    <mergeCell ref="C340:D340"/>
    <mergeCell ref="C341:D341"/>
    <mergeCell ref="B298:B299"/>
    <mergeCell ref="C298:D298"/>
    <mergeCell ref="B306:F306"/>
    <mergeCell ref="B314:F314"/>
    <mergeCell ref="G298:J298"/>
    <mergeCell ref="B199:B200"/>
    <mergeCell ref="C199:C200"/>
    <mergeCell ref="B266:G266"/>
    <mergeCell ref="G236:G264"/>
  </mergeCells>
  <pageMargins left="0" right="0" top="0" bottom="0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K204"/>
  <sheetViews>
    <sheetView workbookViewId="0"/>
  </sheetViews>
  <sheetFormatPr defaultColWidth="8.85546875" defaultRowHeight="12" x14ac:dyDescent="0.2"/>
  <cols>
    <col min="1" max="1" width="3.28515625" style="48" customWidth="1"/>
    <col min="2" max="2" width="59.140625" style="48" customWidth="1"/>
    <col min="3" max="3" width="21.5703125" style="48" customWidth="1"/>
    <col min="4" max="4" width="14.42578125" style="48" customWidth="1"/>
    <col min="5" max="5" width="16.7109375" style="48" customWidth="1"/>
    <col min="6" max="6" width="18.85546875" style="48" customWidth="1"/>
    <col min="7" max="7" width="14.140625" style="48" customWidth="1"/>
    <col min="8" max="8" width="10.42578125" style="48" customWidth="1"/>
    <col min="9" max="9" width="12.140625" style="48" customWidth="1"/>
    <col min="10" max="10" width="13.5703125" style="48" bestFit="1" customWidth="1"/>
    <col min="11" max="16384" width="8.85546875" style="48"/>
  </cols>
  <sheetData>
    <row r="1" spans="1:10" ht="16.149999999999999" customHeight="1" x14ac:dyDescent="0.2">
      <c r="A1" s="47"/>
      <c r="B1" s="27" t="s">
        <v>1200</v>
      </c>
      <c r="C1" s="47"/>
      <c r="D1" s="47"/>
      <c r="E1" s="47"/>
      <c r="F1" s="47"/>
      <c r="G1" s="47"/>
      <c r="H1" s="47"/>
      <c r="I1" s="47"/>
      <c r="J1" s="47"/>
    </row>
    <row r="2" spans="1:10" ht="13.15" customHeight="1" x14ac:dyDescent="0.2">
      <c r="A2" s="47"/>
      <c r="B2" s="2"/>
      <c r="C2" s="47"/>
      <c r="D2" s="47"/>
      <c r="E2" s="47"/>
      <c r="F2" s="47"/>
      <c r="G2" s="47"/>
      <c r="H2" s="47"/>
      <c r="I2" s="47"/>
      <c r="J2" s="47"/>
    </row>
    <row r="3" spans="1:10" ht="13.15" customHeight="1" x14ac:dyDescent="0.2">
      <c r="A3" s="3" t="s">
        <v>0</v>
      </c>
      <c r="B3" s="49" t="s">
        <v>1</v>
      </c>
      <c r="C3" s="47"/>
      <c r="D3" s="47"/>
      <c r="E3" s="47"/>
      <c r="F3" s="47"/>
      <c r="G3" s="47"/>
      <c r="H3" s="47"/>
      <c r="I3" s="47"/>
      <c r="J3" s="47"/>
    </row>
    <row r="4" spans="1:10" ht="28.15" customHeight="1" x14ac:dyDescent="0.2">
      <c r="A4" s="47"/>
      <c r="B4" s="16" t="s">
        <v>2</v>
      </c>
      <c r="C4" s="17" t="s">
        <v>3</v>
      </c>
      <c r="D4" s="18" t="s">
        <v>424</v>
      </c>
      <c r="E4" s="18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50" t="s">
        <v>10</v>
      </c>
    </row>
    <row r="5" spans="1:10" ht="13.15" customHeight="1" x14ac:dyDescent="0.2">
      <c r="A5" s="47"/>
      <c r="B5" s="19" t="s">
        <v>425</v>
      </c>
      <c r="C5" s="4"/>
      <c r="D5" s="4"/>
      <c r="E5" s="4"/>
      <c r="F5" s="4"/>
      <c r="G5" s="4"/>
      <c r="H5" s="51"/>
      <c r="I5" s="51"/>
      <c r="J5" s="47"/>
    </row>
    <row r="6" spans="1:10" ht="13.15" customHeight="1" x14ac:dyDescent="0.2">
      <c r="A6" s="47"/>
      <c r="B6" s="19" t="s">
        <v>426</v>
      </c>
      <c r="C6" s="4"/>
      <c r="D6" s="4"/>
      <c r="E6" s="4"/>
      <c r="F6" s="52"/>
      <c r="G6" s="51"/>
      <c r="H6" s="51"/>
      <c r="I6" s="51"/>
      <c r="J6" s="47"/>
    </row>
    <row r="7" spans="1:10" ht="13.15" customHeight="1" x14ac:dyDescent="0.2">
      <c r="A7" s="5" t="s">
        <v>427</v>
      </c>
      <c r="B7" s="20" t="s">
        <v>1179</v>
      </c>
      <c r="C7" s="4" t="s">
        <v>428</v>
      </c>
      <c r="D7" s="4" t="s">
        <v>429</v>
      </c>
      <c r="E7" s="6">
        <v>1500</v>
      </c>
      <c r="F7" s="7">
        <v>14999.99</v>
      </c>
      <c r="G7" s="8">
        <v>2.69E-2</v>
      </c>
      <c r="H7" s="14">
        <v>6.7252999999999993E-2</v>
      </c>
      <c r="I7" s="9"/>
      <c r="J7" s="47"/>
    </row>
    <row r="8" spans="1:10" ht="13.15" customHeight="1" x14ac:dyDescent="0.2">
      <c r="A8" s="5" t="s">
        <v>430</v>
      </c>
      <c r="B8" s="20" t="s">
        <v>1180</v>
      </c>
      <c r="C8" s="4" t="s">
        <v>431</v>
      </c>
      <c r="D8" s="4" t="s">
        <v>429</v>
      </c>
      <c r="E8" s="6">
        <v>1000</v>
      </c>
      <c r="F8" s="7">
        <v>9997.7900000000009</v>
      </c>
      <c r="G8" s="8">
        <v>1.7899999999999999E-2</v>
      </c>
      <c r="H8" s="14">
        <v>6.8278000000000005E-2</v>
      </c>
      <c r="I8" s="9"/>
      <c r="J8" s="47"/>
    </row>
    <row r="9" spans="1:10" ht="13.15" customHeight="1" x14ac:dyDescent="0.2">
      <c r="A9" s="5" t="s">
        <v>432</v>
      </c>
      <c r="B9" s="20" t="s">
        <v>1181</v>
      </c>
      <c r="C9" s="4" t="s">
        <v>433</v>
      </c>
      <c r="D9" s="4" t="s">
        <v>429</v>
      </c>
      <c r="E9" s="6">
        <v>7500</v>
      </c>
      <c r="F9" s="7">
        <v>7502.55</v>
      </c>
      <c r="G9" s="8">
        <v>1.35E-2</v>
      </c>
      <c r="H9" s="14">
        <v>6.7251000000000005E-2</v>
      </c>
      <c r="I9" s="9"/>
      <c r="J9" s="47"/>
    </row>
    <row r="10" spans="1:10" ht="13.15" customHeight="1" x14ac:dyDescent="0.2">
      <c r="A10" s="5" t="s">
        <v>434</v>
      </c>
      <c r="B10" s="20" t="s">
        <v>1182</v>
      </c>
      <c r="C10" s="4" t="s">
        <v>435</v>
      </c>
      <c r="D10" s="4" t="s">
        <v>429</v>
      </c>
      <c r="E10" s="6">
        <v>5000</v>
      </c>
      <c r="F10" s="7">
        <v>5002.26</v>
      </c>
      <c r="G10" s="8">
        <v>8.9999999999999993E-3</v>
      </c>
      <c r="H10" s="14">
        <v>6.2933000000000003E-2</v>
      </c>
      <c r="I10" s="9"/>
      <c r="J10" s="47"/>
    </row>
    <row r="11" spans="1:10" ht="13.15" customHeight="1" x14ac:dyDescent="0.2">
      <c r="A11" s="5" t="s">
        <v>436</v>
      </c>
      <c r="B11" s="20" t="s">
        <v>1614</v>
      </c>
      <c r="C11" s="4" t="s">
        <v>437</v>
      </c>
      <c r="D11" s="4" t="s">
        <v>429</v>
      </c>
      <c r="E11" s="6">
        <v>2500</v>
      </c>
      <c r="F11" s="7">
        <v>2500.87</v>
      </c>
      <c r="G11" s="8">
        <v>4.4999999999999997E-3</v>
      </c>
      <c r="H11" s="14">
        <v>6.6901000000000002E-2</v>
      </c>
      <c r="I11" s="9"/>
      <c r="J11" s="47"/>
    </row>
    <row r="12" spans="1:10" ht="13.15" customHeight="1" x14ac:dyDescent="0.2">
      <c r="A12" s="47"/>
      <c r="B12" s="21" t="s">
        <v>129</v>
      </c>
      <c r="C12" s="1"/>
      <c r="D12" s="1"/>
      <c r="E12" s="1"/>
      <c r="F12" s="10">
        <v>40003.46</v>
      </c>
      <c r="G12" s="11">
        <v>7.1800000000000003E-2</v>
      </c>
      <c r="H12" s="12"/>
      <c r="I12" s="12"/>
      <c r="J12" s="47"/>
    </row>
    <row r="13" spans="1:10" ht="13.15" customHeight="1" x14ac:dyDescent="0.2">
      <c r="A13" s="47"/>
      <c r="B13" s="21" t="s">
        <v>438</v>
      </c>
      <c r="C13" s="1"/>
      <c r="D13" s="1"/>
      <c r="E13" s="1"/>
      <c r="F13" s="12" t="s">
        <v>237</v>
      </c>
      <c r="G13" s="12" t="s">
        <v>237</v>
      </c>
      <c r="H13" s="12"/>
      <c r="I13" s="12"/>
      <c r="J13" s="47"/>
    </row>
    <row r="14" spans="1:10" ht="13.15" customHeight="1" x14ac:dyDescent="0.2">
      <c r="A14" s="47"/>
      <c r="B14" s="21" t="s">
        <v>129</v>
      </c>
      <c r="C14" s="1"/>
      <c r="D14" s="1"/>
      <c r="E14" s="1"/>
      <c r="F14" s="12" t="s">
        <v>237</v>
      </c>
      <c r="G14" s="12" t="s">
        <v>237</v>
      </c>
      <c r="H14" s="12"/>
      <c r="I14" s="12"/>
      <c r="J14" s="47"/>
    </row>
    <row r="15" spans="1:10" ht="13.15" customHeight="1" x14ac:dyDescent="0.2">
      <c r="A15" s="47"/>
      <c r="B15" s="21" t="s">
        <v>238</v>
      </c>
      <c r="C15" s="13"/>
      <c r="D15" s="1"/>
      <c r="E15" s="13"/>
      <c r="F15" s="10">
        <v>40003.46</v>
      </c>
      <c r="G15" s="11">
        <v>7.1800000000000003E-2</v>
      </c>
      <c r="H15" s="12"/>
      <c r="I15" s="12"/>
      <c r="J15" s="47"/>
    </row>
    <row r="16" spans="1:10" ht="13.15" customHeight="1" x14ac:dyDescent="0.2">
      <c r="A16" s="47"/>
      <c r="B16" s="19" t="s">
        <v>313</v>
      </c>
      <c r="C16" s="4"/>
      <c r="D16" s="4"/>
      <c r="E16" s="4"/>
      <c r="F16" s="4"/>
      <c r="G16" s="4"/>
      <c r="H16" s="51"/>
      <c r="I16" s="51"/>
      <c r="J16" s="47"/>
    </row>
    <row r="17" spans="1:10" ht="13.15" customHeight="1" x14ac:dyDescent="0.2">
      <c r="A17" s="47"/>
      <c r="B17" s="19" t="s">
        <v>314</v>
      </c>
      <c r="C17" s="4"/>
      <c r="D17" s="4"/>
      <c r="E17" s="4"/>
      <c r="F17" s="52"/>
      <c r="G17" s="51"/>
      <c r="H17" s="51"/>
      <c r="I17" s="51"/>
      <c r="J17" s="47"/>
    </row>
    <row r="18" spans="1:10" ht="13.15" customHeight="1" x14ac:dyDescent="0.2">
      <c r="A18" s="5" t="s">
        <v>439</v>
      </c>
      <c r="B18" s="20" t="s">
        <v>1160</v>
      </c>
      <c r="C18" s="4" t="s">
        <v>440</v>
      </c>
      <c r="D18" s="4" t="s">
        <v>361</v>
      </c>
      <c r="E18" s="6">
        <v>6000</v>
      </c>
      <c r="F18" s="7">
        <v>29616.45</v>
      </c>
      <c r="G18" s="8">
        <v>5.3100000000000001E-2</v>
      </c>
      <c r="H18" s="14">
        <v>6.2198999999999997E-2</v>
      </c>
      <c r="I18" s="9"/>
      <c r="J18" s="47"/>
    </row>
    <row r="19" spans="1:10" ht="13.15" customHeight="1" x14ac:dyDescent="0.2">
      <c r="A19" s="5" t="s">
        <v>441</v>
      </c>
      <c r="B19" s="20" t="s">
        <v>1161</v>
      </c>
      <c r="C19" s="4" t="s">
        <v>442</v>
      </c>
      <c r="D19" s="4" t="s">
        <v>1198</v>
      </c>
      <c r="E19" s="6">
        <v>5000</v>
      </c>
      <c r="F19" s="7">
        <v>24668.15</v>
      </c>
      <c r="G19" s="8">
        <v>4.4200000000000003E-2</v>
      </c>
      <c r="H19" s="14">
        <v>6.2156999999999997E-2</v>
      </c>
      <c r="I19" s="9"/>
      <c r="J19" s="47"/>
    </row>
    <row r="20" spans="1:10" ht="13.15" customHeight="1" x14ac:dyDescent="0.2">
      <c r="A20" s="5" t="s">
        <v>443</v>
      </c>
      <c r="B20" s="20" t="s">
        <v>1615</v>
      </c>
      <c r="C20" s="4" t="s">
        <v>444</v>
      </c>
      <c r="D20" s="4" t="s">
        <v>317</v>
      </c>
      <c r="E20" s="6">
        <v>4000</v>
      </c>
      <c r="F20" s="7">
        <v>19752.580000000002</v>
      </c>
      <c r="G20" s="8">
        <v>3.5400000000000001E-2</v>
      </c>
      <c r="H20" s="14">
        <v>6.3500000000000001E-2</v>
      </c>
      <c r="I20" s="9"/>
      <c r="J20" s="47"/>
    </row>
    <row r="21" spans="1:10" ht="13.15" customHeight="1" x14ac:dyDescent="0.2">
      <c r="A21" s="5" t="s">
        <v>445</v>
      </c>
      <c r="B21" s="20" t="s">
        <v>1162</v>
      </c>
      <c r="C21" s="4" t="s">
        <v>446</v>
      </c>
      <c r="D21" s="4" t="s">
        <v>317</v>
      </c>
      <c r="E21" s="6">
        <v>3000</v>
      </c>
      <c r="F21" s="7">
        <v>14862.03</v>
      </c>
      <c r="G21" s="8">
        <v>2.6700000000000002E-2</v>
      </c>
      <c r="H21" s="14">
        <v>6.275E-2</v>
      </c>
      <c r="I21" s="9"/>
      <c r="J21" s="47"/>
    </row>
    <row r="22" spans="1:10" ht="13.15" customHeight="1" x14ac:dyDescent="0.2">
      <c r="A22" s="5" t="s">
        <v>447</v>
      </c>
      <c r="B22" s="20" t="s">
        <v>1163</v>
      </c>
      <c r="C22" s="4" t="s">
        <v>448</v>
      </c>
      <c r="D22" s="4" t="s">
        <v>344</v>
      </c>
      <c r="E22" s="6">
        <v>2500</v>
      </c>
      <c r="F22" s="7">
        <v>12340.31</v>
      </c>
      <c r="G22" s="8">
        <v>2.2100000000000002E-2</v>
      </c>
      <c r="H22" s="14">
        <v>6.2149999999999997E-2</v>
      </c>
      <c r="I22" s="9"/>
      <c r="J22" s="47"/>
    </row>
    <row r="23" spans="1:10" ht="13.15" customHeight="1" x14ac:dyDescent="0.2">
      <c r="A23" s="5" t="s">
        <v>449</v>
      </c>
      <c r="B23" s="20" t="s">
        <v>1164</v>
      </c>
      <c r="C23" s="4" t="s">
        <v>450</v>
      </c>
      <c r="D23" s="4" t="s">
        <v>317</v>
      </c>
      <c r="E23" s="6">
        <v>2000</v>
      </c>
      <c r="F23" s="7">
        <v>9878.4699999999993</v>
      </c>
      <c r="G23" s="8">
        <v>1.77E-2</v>
      </c>
      <c r="H23" s="14">
        <v>6.3247999999999999E-2</v>
      </c>
      <c r="I23" s="9"/>
      <c r="J23" s="47"/>
    </row>
    <row r="24" spans="1:10" ht="13.15" customHeight="1" x14ac:dyDescent="0.2">
      <c r="A24" s="5" t="s">
        <v>328</v>
      </c>
      <c r="B24" s="20" t="s">
        <v>1146</v>
      </c>
      <c r="C24" s="4" t="s">
        <v>329</v>
      </c>
      <c r="D24" s="4" t="s">
        <v>317</v>
      </c>
      <c r="E24" s="6">
        <v>2000</v>
      </c>
      <c r="F24" s="7">
        <v>9877.99</v>
      </c>
      <c r="G24" s="8">
        <v>1.77E-2</v>
      </c>
      <c r="H24" s="14">
        <v>6.3500000000000001E-2</v>
      </c>
      <c r="I24" s="9"/>
      <c r="J24" s="47"/>
    </row>
    <row r="25" spans="1:10" ht="13.15" customHeight="1" x14ac:dyDescent="0.2">
      <c r="A25" s="5" t="s">
        <v>347</v>
      </c>
      <c r="B25" s="20" t="s">
        <v>1602</v>
      </c>
      <c r="C25" s="4" t="s">
        <v>348</v>
      </c>
      <c r="D25" s="4" t="s">
        <v>344</v>
      </c>
      <c r="E25" s="6">
        <v>2000</v>
      </c>
      <c r="F25" s="7">
        <v>9872.0400000000009</v>
      </c>
      <c r="G25" s="8">
        <v>1.77E-2</v>
      </c>
      <c r="H25" s="14">
        <v>6.2251000000000001E-2</v>
      </c>
      <c r="I25" s="9"/>
      <c r="J25" s="47"/>
    </row>
    <row r="26" spans="1:10" ht="13.15" customHeight="1" x14ac:dyDescent="0.2">
      <c r="A26" s="5" t="s">
        <v>451</v>
      </c>
      <c r="B26" s="20" t="s">
        <v>1165</v>
      </c>
      <c r="C26" s="4" t="s">
        <v>452</v>
      </c>
      <c r="D26" s="4" t="s">
        <v>1198</v>
      </c>
      <c r="E26" s="6">
        <v>1500</v>
      </c>
      <c r="F26" s="7">
        <v>7404.18</v>
      </c>
      <c r="G26" s="8">
        <v>1.3299999999999999E-2</v>
      </c>
      <c r="H26" s="14">
        <v>6.2155000000000002E-2</v>
      </c>
      <c r="I26" s="9"/>
      <c r="J26" s="47"/>
    </row>
    <row r="27" spans="1:10" ht="13.15" customHeight="1" x14ac:dyDescent="0.2">
      <c r="A27" s="5" t="s">
        <v>453</v>
      </c>
      <c r="B27" s="20" t="s">
        <v>1616</v>
      </c>
      <c r="C27" s="4" t="s">
        <v>454</v>
      </c>
      <c r="D27" s="4" t="s">
        <v>317</v>
      </c>
      <c r="E27" s="6">
        <v>1000</v>
      </c>
      <c r="F27" s="7">
        <v>4961.72</v>
      </c>
      <c r="G27" s="8">
        <v>8.8999999999999999E-3</v>
      </c>
      <c r="H27" s="14">
        <v>6.4000000000000001E-2</v>
      </c>
      <c r="I27" s="9"/>
      <c r="J27" s="47"/>
    </row>
    <row r="28" spans="1:10" ht="13.15" customHeight="1" x14ac:dyDescent="0.2">
      <c r="A28" s="5" t="s">
        <v>455</v>
      </c>
      <c r="B28" s="20" t="s">
        <v>1166</v>
      </c>
      <c r="C28" s="4" t="s">
        <v>456</v>
      </c>
      <c r="D28" s="4" t="s">
        <v>317</v>
      </c>
      <c r="E28" s="6">
        <v>1000</v>
      </c>
      <c r="F28" s="7">
        <v>4957.95</v>
      </c>
      <c r="G28" s="8">
        <v>8.8999999999999999E-3</v>
      </c>
      <c r="H28" s="14">
        <v>6.4496999999999999E-2</v>
      </c>
      <c r="I28" s="9"/>
      <c r="J28" s="47"/>
    </row>
    <row r="29" spans="1:10" ht="13.15" customHeight="1" x14ac:dyDescent="0.2">
      <c r="A29" s="5" t="s">
        <v>457</v>
      </c>
      <c r="B29" s="20" t="s">
        <v>1167</v>
      </c>
      <c r="C29" s="4" t="s">
        <v>458</v>
      </c>
      <c r="D29" s="4" t="s">
        <v>361</v>
      </c>
      <c r="E29" s="6">
        <v>1000</v>
      </c>
      <c r="F29" s="7">
        <v>4940.51</v>
      </c>
      <c r="G29" s="8">
        <v>8.8999999999999999E-3</v>
      </c>
      <c r="H29" s="14">
        <v>6.1901999999999999E-2</v>
      </c>
      <c r="I29" s="9"/>
      <c r="J29" s="47"/>
    </row>
    <row r="30" spans="1:10" ht="13.15" customHeight="1" x14ac:dyDescent="0.2">
      <c r="A30" s="5" t="s">
        <v>318</v>
      </c>
      <c r="B30" s="20" t="s">
        <v>1141</v>
      </c>
      <c r="C30" s="4" t="s">
        <v>319</v>
      </c>
      <c r="D30" s="4" t="s">
        <v>317</v>
      </c>
      <c r="E30" s="6">
        <v>500</v>
      </c>
      <c r="F30" s="7">
        <v>2482.02</v>
      </c>
      <c r="G30" s="8">
        <v>4.4999999999999997E-3</v>
      </c>
      <c r="H30" s="14">
        <v>6.4499000000000001E-2</v>
      </c>
      <c r="I30" s="9"/>
      <c r="J30" s="47"/>
    </row>
    <row r="31" spans="1:10" ht="13.15" customHeight="1" x14ac:dyDescent="0.2">
      <c r="A31" s="5" t="s">
        <v>459</v>
      </c>
      <c r="B31" s="20" t="s">
        <v>1168</v>
      </c>
      <c r="C31" s="4" t="s">
        <v>460</v>
      </c>
      <c r="D31" s="4" t="s">
        <v>1198</v>
      </c>
      <c r="E31" s="6">
        <v>500</v>
      </c>
      <c r="F31" s="7">
        <v>2479.65</v>
      </c>
      <c r="G31" s="8">
        <v>4.4000000000000003E-3</v>
      </c>
      <c r="H31" s="14">
        <v>6.3749E-2</v>
      </c>
      <c r="I31" s="9"/>
      <c r="J31" s="47"/>
    </row>
    <row r="32" spans="1:10" ht="13.15" customHeight="1" x14ac:dyDescent="0.2">
      <c r="A32" s="47"/>
      <c r="B32" s="21" t="s">
        <v>129</v>
      </c>
      <c r="C32" s="1"/>
      <c r="D32" s="1"/>
      <c r="E32" s="1"/>
      <c r="F32" s="10">
        <v>158094.04999999999</v>
      </c>
      <c r="G32" s="11">
        <v>0.28349999999999997</v>
      </c>
      <c r="H32" s="12"/>
      <c r="I32" s="12"/>
      <c r="J32" s="47"/>
    </row>
    <row r="33" spans="1:10" ht="13.15" customHeight="1" x14ac:dyDescent="0.2">
      <c r="A33" s="47"/>
      <c r="B33" s="19" t="s">
        <v>388</v>
      </c>
      <c r="C33" s="4"/>
      <c r="D33" s="4"/>
      <c r="E33" s="4"/>
      <c r="F33" s="52"/>
      <c r="G33" s="51"/>
      <c r="H33" s="51"/>
      <c r="I33" s="51"/>
      <c r="J33" s="47"/>
    </row>
    <row r="34" spans="1:10" ht="13.15" customHeight="1" x14ac:dyDescent="0.2">
      <c r="A34" s="5" t="s">
        <v>461</v>
      </c>
      <c r="B34" s="20" t="s">
        <v>1183</v>
      </c>
      <c r="C34" s="4" t="s">
        <v>462</v>
      </c>
      <c r="D34" s="4" t="s">
        <v>317</v>
      </c>
      <c r="E34" s="6">
        <v>5000</v>
      </c>
      <c r="F34" s="7">
        <v>24700.98</v>
      </c>
      <c r="G34" s="8">
        <v>4.4299999999999999E-2</v>
      </c>
      <c r="H34" s="14">
        <v>6.3126000000000002E-2</v>
      </c>
      <c r="I34" s="9"/>
      <c r="J34" s="47"/>
    </row>
    <row r="35" spans="1:10" ht="13.15" customHeight="1" x14ac:dyDescent="0.2">
      <c r="A35" s="5" t="s">
        <v>463</v>
      </c>
      <c r="B35" s="20" t="s">
        <v>1184</v>
      </c>
      <c r="C35" s="4" t="s">
        <v>464</v>
      </c>
      <c r="D35" s="4" t="s">
        <v>317</v>
      </c>
      <c r="E35" s="6">
        <v>5000</v>
      </c>
      <c r="F35" s="7">
        <v>24699.55</v>
      </c>
      <c r="G35" s="8">
        <v>4.4299999999999999E-2</v>
      </c>
      <c r="H35" s="14">
        <v>6.4350000000000004E-2</v>
      </c>
      <c r="I35" s="9"/>
      <c r="J35" s="47"/>
    </row>
    <row r="36" spans="1:10" ht="13.15" customHeight="1" x14ac:dyDescent="0.2">
      <c r="A36" s="5" t="s">
        <v>465</v>
      </c>
      <c r="B36" s="20" t="s">
        <v>1185</v>
      </c>
      <c r="C36" s="4" t="s">
        <v>466</v>
      </c>
      <c r="D36" s="4" t="s">
        <v>317</v>
      </c>
      <c r="E36" s="6">
        <v>4500</v>
      </c>
      <c r="F36" s="7">
        <v>22264.9</v>
      </c>
      <c r="G36" s="8">
        <v>3.9899999999999998E-2</v>
      </c>
      <c r="H36" s="14">
        <v>6.6450999999999996E-2</v>
      </c>
      <c r="I36" s="9"/>
      <c r="J36" s="47"/>
    </row>
    <row r="37" spans="1:10" ht="13.15" customHeight="1" x14ac:dyDescent="0.2">
      <c r="A37" s="5" t="s">
        <v>467</v>
      </c>
      <c r="B37" s="20" t="s">
        <v>1186</v>
      </c>
      <c r="C37" s="4" t="s">
        <v>468</v>
      </c>
      <c r="D37" s="4" t="s">
        <v>317</v>
      </c>
      <c r="E37" s="6">
        <v>4500</v>
      </c>
      <c r="F37" s="7">
        <v>22179.38</v>
      </c>
      <c r="G37" s="8">
        <v>3.9800000000000002E-2</v>
      </c>
      <c r="H37" s="14">
        <v>6.4349000000000003E-2</v>
      </c>
      <c r="I37" s="9"/>
      <c r="J37" s="47"/>
    </row>
    <row r="38" spans="1:10" ht="13.15" customHeight="1" x14ac:dyDescent="0.2">
      <c r="A38" s="5" t="s">
        <v>469</v>
      </c>
      <c r="B38" s="20" t="s">
        <v>1187</v>
      </c>
      <c r="C38" s="4" t="s">
        <v>470</v>
      </c>
      <c r="D38" s="4" t="s">
        <v>1198</v>
      </c>
      <c r="E38" s="6">
        <v>4000</v>
      </c>
      <c r="F38" s="7">
        <v>19880.099999999999</v>
      </c>
      <c r="G38" s="8">
        <v>3.5700000000000003E-2</v>
      </c>
      <c r="H38" s="14">
        <v>6.4745999999999998E-2</v>
      </c>
      <c r="I38" s="9"/>
      <c r="J38" s="47"/>
    </row>
    <row r="39" spans="1:10" ht="13.15" customHeight="1" x14ac:dyDescent="0.2">
      <c r="A39" s="5" t="s">
        <v>401</v>
      </c>
      <c r="B39" s="20" t="s">
        <v>1178</v>
      </c>
      <c r="C39" s="4" t="s">
        <v>402</v>
      </c>
      <c r="D39" s="4" t="s">
        <v>317</v>
      </c>
      <c r="E39" s="6">
        <v>3500</v>
      </c>
      <c r="F39" s="7">
        <v>17249.310000000001</v>
      </c>
      <c r="G39" s="8">
        <v>3.09E-2</v>
      </c>
      <c r="H39" s="14">
        <v>6.3149999999999998E-2</v>
      </c>
      <c r="I39" s="9"/>
      <c r="J39" s="47"/>
    </row>
    <row r="40" spans="1:10" ht="13.15" customHeight="1" x14ac:dyDescent="0.2">
      <c r="A40" s="5" t="s">
        <v>471</v>
      </c>
      <c r="B40" s="20" t="s">
        <v>1188</v>
      </c>
      <c r="C40" s="4" t="s">
        <v>472</v>
      </c>
      <c r="D40" s="4" t="s">
        <v>317</v>
      </c>
      <c r="E40" s="6">
        <v>3000</v>
      </c>
      <c r="F40" s="7">
        <v>14838.72</v>
      </c>
      <c r="G40" s="8">
        <v>2.6599999999999999E-2</v>
      </c>
      <c r="H40" s="14">
        <v>6.8402000000000004E-2</v>
      </c>
      <c r="I40" s="9"/>
      <c r="J40" s="47"/>
    </row>
    <row r="41" spans="1:10" ht="13.15" customHeight="1" x14ac:dyDescent="0.2">
      <c r="A41" s="5" t="s">
        <v>473</v>
      </c>
      <c r="B41" s="20" t="s">
        <v>1189</v>
      </c>
      <c r="C41" s="4" t="s">
        <v>474</v>
      </c>
      <c r="D41" s="4" t="s">
        <v>317</v>
      </c>
      <c r="E41" s="6">
        <v>3000</v>
      </c>
      <c r="F41" s="7">
        <v>14782.92</v>
      </c>
      <c r="G41" s="8">
        <v>2.6499999999999999E-2</v>
      </c>
      <c r="H41" s="14">
        <v>6.7849000000000007E-2</v>
      </c>
      <c r="I41" s="9"/>
      <c r="J41" s="47"/>
    </row>
    <row r="42" spans="1:10" ht="13.15" customHeight="1" x14ac:dyDescent="0.2">
      <c r="A42" s="5" t="s">
        <v>475</v>
      </c>
      <c r="B42" s="20" t="s">
        <v>1190</v>
      </c>
      <c r="C42" s="4" t="s">
        <v>476</v>
      </c>
      <c r="D42" s="4" t="s">
        <v>317</v>
      </c>
      <c r="E42" s="6">
        <v>2500</v>
      </c>
      <c r="F42" s="7">
        <v>12353.04</v>
      </c>
      <c r="G42" s="8">
        <v>2.2200000000000001E-2</v>
      </c>
      <c r="H42" s="14">
        <v>6.7849000000000007E-2</v>
      </c>
      <c r="I42" s="9"/>
      <c r="J42" s="47"/>
    </row>
    <row r="43" spans="1:10" ht="13.15" customHeight="1" x14ac:dyDescent="0.2">
      <c r="A43" s="5" t="s">
        <v>389</v>
      </c>
      <c r="B43" s="20" t="s">
        <v>1173</v>
      </c>
      <c r="C43" s="4" t="s">
        <v>390</v>
      </c>
      <c r="D43" s="4" t="s">
        <v>317</v>
      </c>
      <c r="E43" s="6">
        <v>2000</v>
      </c>
      <c r="F43" s="7">
        <v>9911.1</v>
      </c>
      <c r="G43" s="8">
        <v>1.78E-2</v>
      </c>
      <c r="H43" s="14">
        <v>6.4199000000000006E-2</v>
      </c>
      <c r="I43" s="9"/>
      <c r="J43" s="47"/>
    </row>
    <row r="44" spans="1:10" ht="13.15" customHeight="1" x14ac:dyDescent="0.2">
      <c r="A44" s="5" t="s">
        <v>477</v>
      </c>
      <c r="B44" s="20" t="s">
        <v>1191</v>
      </c>
      <c r="C44" s="4" t="s">
        <v>478</v>
      </c>
      <c r="D44" s="4" t="s">
        <v>317</v>
      </c>
      <c r="E44" s="6">
        <v>2000</v>
      </c>
      <c r="F44" s="7">
        <v>9898.5400000000009</v>
      </c>
      <c r="G44" s="8">
        <v>1.78E-2</v>
      </c>
      <c r="H44" s="14">
        <v>6.8023E-2</v>
      </c>
      <c r="I44" s="9"/>
      <c r="J44" s="47"/>
    </row>
    <row r="45" spans="1:10" ht="13.15" customHeight="1" x14ac:dyDescent="0.2">
      <c r="A45" s="5" t="s">
        <v>479</v>
      </c>
      <c r="B45" s="20" t="s">
        <v>1192</v>
      </c>
      <c r="C45" s="4" t="s">
        <v>480</v>
      </c>
      <c r="D45" s="4" t="s">
        <v>317</v>
      </c>
      <c r="E45" s="6">
        <v>2000</v>
      </c>
      <c r="F45" s="7">
        <v>9883.64</v>
      </c>
      <c r="G45" s="8">
        <v>1.77E-2</v>
      </c>
      <c r="H45" s="14">
        <v>6.7142999999999994E-2</v>
      </c>
      <c r="I45" s="9"/>
      <c r="J45" s="47"/>
    </row>
    <row r="46" spans="1:10" ht="13.15" customHeight="1" x14ac:dyDescent="0.2">
      <c r="A46" s="5" t="s">
        <v>481</v>
      </c>
      <c r="B46" s="20" t="s">
        <v>1193</v>
      </c>
      <c r="C46" s="4" t="s">
        <v>482</v>
      </c>
      <c r="D46" s="4" t="s">
        <v>317</v>
      </c>
      <c r="E46" s="6">
        <v>2000</v>
      </c>
      <c r="F46" s="7">
        <v>9879.17</v>
      </c>
      <c r="G46" s="8">
        <v>1.77E-2</v>
      </c>
      <c r="H46" s="14">
        <v>6.4701999999999996E-2</v>
      </c>
      <c r="I46" s="9"/>
      <c r="J46" s="47"/>
    </row>
    <row r="47" spans="1:10" ht="13.15" customHeight="1" x14ac:dyDescent="0.2">
      <c r="A47" s="5" t="s">
        <v>483</v>
      </c>
      <c r="B47" s="20" t="s">
        <v>1194</v>
      </c>
      <c r="C47" s="4" t="s">
        <v>484</v>
      </c>
      <c r="D47" s="4" t="s">
        <v>317</v>
      </c>
      <c r="E47" s="6">
        <v>2000</v>
      </c>
      <c r="F47" s="7">
        <v>9875.7099999999991</v>
      </c>
      <c r="G47" s="8">
        <v>1.77E-2</v>
      </c>
      <c r="H47" s="14">
        <v>6.4699999999999994E-2</v>
      </c>
      <c r="I47" s="9"/>
      <c r="J47" s="47"/>
    </row>
    <row r="48" spans="1:10" ht="13.15" customHeight="1" x14ac:dyDescent="0.2">
      <c r="A48" s="5" t="s">
        <v>485</v>
      </c>
      <c r="B48" s="20" t="s">
        <v>1617</v>
      </c>
      <c r="C48" s="4" t="s">
        <v>486</v>
      </c>
      <c r="D48" s="4" t="s">
        <v>317</v>
      </c>
      <c r="E48" s="6">
        <v>2000</v>
      </c>
      <c r="F48" s="7">
        <v>9874.56</v>
      </c>
      <c r="G48" s="8">
        <v>1.77E-2</v>
      </c>
      <c r="H48" s="14">
        <v>6.4398999999999998E-2</v>
      </c>
      <c r="I48" s="9"/>
      <c r="J48" s="47"/>
    </row>
    <row r="49" spans="1:10" ht="13.15" customHeight="1" x14ac:dyDescent="0.2">
      <c r="A49" s="5" t="s">
        <v>487</v>
      </c>
      <c r="B49" s="20" t="s">
        <v>1195</v>
      </c>
      <c r="C49" s="4" t="s">
        <v>488</v>
      </c>
      <c r="D49" s="4" t="s">
        <v>317</v>
      </c>
      <c r="E49" s="6">
        <v>2000</v>
      </c>
      <c r="F49" s="7">
        <v>9865.16</v>
      </c>
      <c r="G49" s="8">
        <v>1.77E-2</v>
      </c>
      <c r="H49" s="14">
        <v>6.3150999999999999E-2</v>
      </c>
      <c r="I49" s="9"/>
      <c r="J49" s="47"/>
    </row>
    <row r="50" spans="1:10" ht="13.15" customHeight="1" x14ac:dyDescent="0.2">
      <c r="A50" s="5" t="s">
        <v>489</v>
      </c>
      <c r="B50" s="20" t="s">
        <v>1196</v>
      </c>
      <c r="C50" s="4" t="s">
        <v>490</v>
      </c>
      <c r="D50" s="4" t="s">
        <v>317</v>
      </c>
      <c r="E50" s="6">
        <v>2000</v>
      </c>
      <c r="F50" s="7">
        <v>9865.08</v>
      </c>
      <c r="G50" s="8">
        <v>1.77E-2</v>
      </c>
      <c r="H50" s="14">
        <v>6.3999E-2</v>
      </c>
      <c r="I50" s="9"/>
      <c r="J50" s="47"/>
    </row>
    <row r="51" spans="1:10" ht="13.15" customHeight="1" x14ac:dyDescent="0.2">
      <c r="A51" s="5" t="s">
        <v>491</v>
      </c>
      <c r="B51" s="20" t="s">
        <v>1618</v>
      </c>
      <c r="C51" s="4" t="s">
        <v>492</v>
      </c>
      <c r="D51" s="4" t="s">
        <v>317</v>
      </c>
      <c r="E51" s="6">
        <v>500</v>
      </c>
      <c r="F51" s="7">
        <v>2491.16</v>
      </c>
      <c r="G51" s="8">
        <v>4.4999999999999997E-3</v>
      </c>
      <c r="H51" s="14">
        <v>6.8150000000000002E-2</v>
      </c>
      <c r="I51" s="9"/>
      <c r="J51" s="47"/>
    </row>
    <row r="52" spans="1:10" ht="13.15" customHeight="1" x14ac:dyDescent="0.2">
      <c r="A52" s="5" t="s">
        <v>493</v>
      </c>
      <c r="B52" s="20" t="s">
        <v>1197</v>
      </c>
      <c r="C52" s="4" t="s">
        <v>494</v>
      </c>
      <c r="D52" s="4" t="s">
        <v>317</v>
      </c>
      <c r="E52" s="6">
        <v>500</v>
      </c>
      <c r="F52" s="7">
        <v>2483.8000000000002</v>
      </c>
      <c r="G52" s="8">
        <v>4.4999999999999997E-3</v>
      </c>
      <c r="H52" s="14">
        <v>6.8028000000000005E-2</v>
      </c>
      <c r="I52" s="9"/>
      <c r="J52" s="47"/>
    </row>
    <row r="53" spans="1:10" ht="13.15" customHeight="1" x14ac:dyDescent="0.2">
      <c r="A53" s="47"/>
      <c r="B53" s="21" t="s">
        <v>129</v>
      </c>
      <c r="C53" s="1"/>
      <c r="D53" s="1"/>
      <c r="E53" s="1"/>
      <c r="F53" s="10">
        <v>256976.82</v>
      </c>
      <c r="G53" s="11">
        <v>0.46100000000000002</v>
      </c>
      <c r="H53" s="12"/>
      <c r="I53" s="12"/>
      <c r="J53" s="47"/>
    </row>
    <row r="54" spans="1:10" ht="13.15" customHeight="1" x14ac:dyDescent="0.2">
      <c r="A54" s="47"/>
      <c r="B54" s="19" t="s">
        <v>403</v>
      </c>
      <c r="C54" s="4"/>
      <c r="D54" s="4"/>
      <c r="E54" s="4"/>
      <c r="F54" s="52"/>
      <c r="G54" s="51"/>
      <c r="H54" s="51"/>
      <c r="I54" s="51"/>
      <c r="J54" s="47"/>
    </row>
    <row r="55" spans="1:10" ht="13.15" customHeight="1" x14ac:dyDescent="0.2">
      <c r="A55" s="5" t="s">
        <v>495</v>
      </c>
      <c r="B55" s="20" t="s">
        <v>496</v>
      </c>
      <c r="C55" s="4" t="s">
        <v>497</v>
      </c>
      <c r="D55" s="4" t="s">
        <v>407</v>
      </c>
      <c r="E55" s="6">
        <v>25000000</v>
      </c>
      <c r="F55" s="7">
        <v>24725.68</v>
      </c>
      <c r="G55" s="8">
        <v>4.4400000000000002E-2</v>
      </c>
      <c r="H55" s="14">
        <v>5.1920000000000001E-2</v>
      </c>
      <c r="I55" s="9"/>
      <c r="J55" s="47"/>
    </row>
    <row r="56" spans="1:10" ht="13.15" customHeight="1" x14ac:dyDescent="0.2">
      <c r="A56" s="5" t="s">
        <v>498</v>
      </c>
      <c r="B56" s="20" t="s">
        <v>499</v>
      </c>
      <c r="C56" s="4" t="s">
        <v>500</v>
      </c>
      <c r="D56" s="4" t="s">
        <v>407</v>
      </c>
      <c r="E56" s="6">
        <v>22500000</v>
      </c>
      <c r="F56" s="7">
        <v>22275.29</v>
      </c>
      <c r="G56" s="8">
        <v>0.04</v>
      </c>
      <c r="H56" s="14">
        <v>5.1860000000000003E-2</v>
      </c>
      <c r="I56" s="9"/>
      <c r="J56" s="47"/>
    </row>
    <row r="57" spans="1:10" ht="13.15" customHeight="1" x14ac:dyDescent="0.2">
      <c r="A57" s="5" t="s">
        <v>501</v>
      </c>
      <c r="B57" s="20" t="s">
        <v>502</v>
      </c>
      <c r="C57" s="4" t="s">
        <v>503</v>
      </c>
      <c r="D57" s="4" t="s">
        <v>407</v>
      </c>
      <c r="E57" s="6">
        <v>18500000</v>
      </c>
      <c r="F57" s="7">
        <v>18368.650000000001</v>
      </c>
      <c r="G57" s="8">
        <v>3.2899999999999999E-2</v>
      </c>
      <c r="H57" s="14">
        <v>5.2200000000000003E-2</v>
      </c>
      <c r="I57" s="9"/>
      <c r="J57" s="47"/>
    </row>
    <row r="58" spans="1:10" ht="13.15" customHeight="1" x14ac:dyDescent="0.2">
      <c r="A58" s="5" t="s">
        <v>504</v>
      </c>
      <c r="B58" s="20" t="s">
        <v>505</v>
      </c>
      <c r="C58" s="4" t="s">
        <v>506</v>
      </c>
      <c r="D58" s="4" t="s">
        <v>407</v>
      </c>
      <c r="E58" s="6">
        <v>5000000</v>
      </c>
      <c r="F58" s="7">
        <v>4958.87</v>
      </c>
      <c r="G58" s="8">
        <v>8.8999999999999999E-3</v>
      </c>
      <c r="H58" s="14">
        <v>5.2200000000000003E-2</v>
      </c>
      <c r="I58" s="9"/>
      <c r="J58" s="47"/>
    </row>
    <row r="59" spans="1:10" ht="13.15" customHeight="1" x14ac:dyDescent="0.2">
      <c r="A59" s="5" t="s">
        <v>507</v>
      </c>
      <c r="B59" s="20" t="s">
        <v>508</v>
      </c>
      <c r="C59" s="4" t="s">
        <v>509</v>
      </c>
      <c r="D59" s="4" t="s">
        <v>407</v>
      </c>
      <c r="E59" s="6">
        <v>2500000</v>
      </c>
      <c r="F59" s="7">
        <v>2479.4299999999998</v>
      </c>
      <c r="G59" s="8">
        <v>4.4000000000000003E-3</v>
      </c>
      <c r="H59" s="14">
        <v>5.2200000000000003E-2</v>
      </c>
      <c r="I59" s="9"/>
      <c r="J59" s="47"/>
    </row>
    <row r="60" spans="1:10" ht="13.15" customHeight="1" x14ac:dyDescent="0.2">
      <c r="A60" s="47"/>
      <c r="B60" s="21" t="s">
        <v>129</v>
      </c>
      <c r="C60" s="1"/>
      <c r="D60" s="1"/>
      <c r="E60" s="1"/>
      <c r="F60" s="10">
        <v>72807.92</v>
      </c>
      <c r="G60" s="11">
        <v>0.13059999999999999</v>
      </c>
      <c r="H60" s="12"/>
      <c r="I60" s="12"/>
      <c r="J60" s="47"/>
    </row>
    <row r="61" spans="1:10" ht="13.15" customHeight="1" x14ac:dyDescent="0.2">
      <c r="A61" s="47"/>
      <c r="B61" s="21" t="s">
        <v>238</v>
      </c>
      <c r="C61" s="13"/>
      <c r="D61" s="1"/>
      <c r="E61" s="13"/>
      <c r="F61" s="10">
        <v>487878.79</v>
      </c>
      <c r="G61" s="11">
        <v>0.87509999999999999</v>
      </c>
      <c r="H61" s="12"/>
      <c r="I61" s="12"/>
      <c r="J61" s="47"/>
    </row>
    <row r="62" spans="1:10" ht="13.15" customHeight="1" x14ac:dyDescent="0.2">
      <c r="A62" s="47"/>
      <c r="B62" s="19" t="s">
        <v>414</v>
      </c>
      <c r="C62" s="4"/>
      <c r="D62" s="4"/>
      <c r="E62" s="4"/>
      <c r="F62" s="4"/>
      <c r="G62" s="4"/>
      <c r="H62" s="51"/>
      <c r="I62" s="51"/>
      <c r="J62" s="47"/>
    </row>
    <row r="63" spans="1:10" ht="13.15" customHeight="1" x14ac:dyDescent="0.2">
      <c r="A63" s="47"/>
      <c r="B63" s="19" t="s">
        <v>510</v>
      </c>
      <c r="C63" s="4"/>
      <c r="D63" s="4"/>
      <c r="E63" s="4"/>
      <c r="F63" s="52"/>
      <c r="G63" s="51"/>
      <c r="H63" s="51"/>
      <c r="I63" s="51"/>
      <c r="J63" s="47"/>
    </row>
    <row r="64" spans="1:10" ht="13.15" customHeight="1" x14ac:dyDescent="0.2">
      <c r="A64" s="5" t="s">
        <v>511</v>
      </c>
      <c r="B64" s="20" t="s">
        <v>1625</v>
      </c>
      <c r="C64" s="4" t="s">
        <v>512</v>
      </c>
      <c r="D64" s="4" t="s">
        <v>256</v>
      </c>
      <c r="E64" s="6">
        <v>11425.844999999999</v>
      </c>
      <c r="F64" s="7">
        <v>1356.41</v>
      </c>
      <c r="G64" s="8">
        <v>2.3999999999999998E-3</v>
      </c>
      <c r="H64" s="14">
        <v>5.5100000000000003E-2</v>
      </c>
      <c r="I64" s="9"/>
      <c r="J64" s="47"/>
    </row>
    <row r="65" spans="1:10" ht="13.15" customHeight="1" x14ac:dyDescent="0.2">
      <c r="A65" s="47"/>
      <c r="B65" s="21" t="s">
        <v>129</v>
      </c>
      <c r="C65" s="1"/>
      <c r="D65" s="1"/>
      <c r="E65" s="1"/>
      <c r="F65" s="10">
        <v>1356.41</v>
      </c>
      <c r="G65" s="11">
        <v>2.3999999999999998E-3</v>
      </c>
      <c r="H65" s="12"/>
      <c r="I65" s="12"/>
      <c r="J65" s="47"/>
    </row>
    <row r="66" spans="1:10" ht="13.15" customHeight="1" x14ac:dyDescent="0.2">
      <c r="A66" s="47"/>
      <c r="B66" s="21" t="s">
        <v>238</v>
      </c>
      <c r="C66" s="13"/>
      <c r="D66" s="1"/>
      <c r="E66" s="13"/>
      <c r="F66" s="10">
        <v>1356.41</v>
      </c>
      <c r="G66" s="11">
        <v>2.3999999999999998E-3</v>
      </c>
      <c r="H66" s="12"/>
      <c r="I66" s="12"/>
      <c r="J66" s="47"/>
    </row>
    <row r="67" spans="1:10" ht="13.15" customHeight="1" x14ac:dyDescent="0.2">
      <c r="A67" s="47"/>
      <c r="B67" s="19" t="s">
        <v>419</v>
      </c>
      <c r="C67" s="4"/>
      <c r="D67" s="4"/>
      <c r="E67" s="4"/>
      <c r="F67" s="4"/>
      <c r="G67" s="4"/>
      <c r="H67" s="51"/>
      <c r="I67" s="51"/>
      <c r="J67" s="47"/>
    </row>
    <row r="68" spans="1:10" ht="13.15" customHeight="1" x14ac:dyDescent="0.2">
      <c r="A68" s="5" t="s">
        <v>420</v>
      </c>
      <c r="B68" s="20" t="s">
        <v>420</v>
      </c>
      <c r="C68" s="4"/>
      <c r="D68" s="4" t="s">
        <v>256</v>
      </c>
      <c r="E68" s="6"/>
      <c r="F68" s="7">
        <v>26930</v>
      </c>
      <c r="G68" s="8">
        <v>4.8300000000000003E-2</v>
      </c>
      <c r="H68" s="14">
        <v>5.4581865781269175E-2</v>
      </c>
      <c r="I68" s="9"/>
      <c r="J68" s="47"/>
    </row>
    <row r="69" spans="1:10" ht="13.15" customHeight="1" x14ac:dyDescent="0.2">
      <c r="A69" s="47"/>
      <c r="B69" s="21" t="s">
        <v>129</v>
      </c>
      <c r="C69" s="1"/>
      <c r="D69" s="1"/>
      <c r="E69" s="1"/>
      <c r="F69" s="10">
        <v>26930</v>
      </c>
      <c r="G69" s="11">
        <v>4.8300000000000003E-2</v>
      </c>
      <c r="H69" s="12"/>
      <c r="I69" s="12"/>
      <c r="J69" s="47"/>
    </row>
    <row r="70" spans="1:10" ht="13.15" customHeight="1" x14ac:dyDescent="0.2">
      <c r="A70" s="47"/>
      <c r="B70" s="21" t="s">
        <v>238</v>
      </c>
      <c r="C70" s="13"/>
      <c r="D70" s="1"/>
      <c r="E70" s="13"/>
      <c r="F70" s="10">
        <v>26930</v>
      </c>
      <c r="G70" s="11">
        <v>4.8300000000000003E-2</v>
      </c>
      <c r="H70" s="12"/>
      <c r="I70" s="12"/>
      <c r="J70" s="47"/>
    </row>
    <row r="71" spans="1:10" ht="13.15" customHeight="1" x14ac:dyDescent="0.2">
      <c r="A71" s="47"/>
      <c r="B71" s="21" t="s">
        <v>421</v>
      </c>
      <c r="C71" s="4"/>
      <c r="D71" s="1"/>
      <c r="E71" s="4"/>
      <c r="F71" s="15">
        <v>1307.23</v>
      </c>
      <c r="G71" s="11">
        <v>2.3999999999999998E-3</v>
      </c>
      <c r="H71" s="12"/>
      <c r="I71" s="12"/>
      <c r="J71" s="47"/>
    </row>
    <row r="72" spans="1:10" ht="13.15" customHeight="1" x14ac:dyDescent="0.2">
      <c r="A72" s="47"/>
      <c r="B72" s="22" t="s">
        <v>422</v>
      </c>
      <c r="C72" s="23"/>
      <c r="D72" s="23"/>
      <c r="E72" s="23"/>
      <c r="F72" s="24">
        <v>557475.89</v>
      </c>
      <c r="G72" s="25">
        <v>1</v>
      </c>
      <c r="H72" s="26"/>
      <c r="I72" s="26"/>
      <c r="J72" s="47"/>
    </row>
    <row r="73" spans="1:10" ht="13.15" customHeight="1" x14ac:dyDescent="0.2">
      <c r="A73" s="47"/>
      <c r="B73" s="3"/>
      <c r="C73" s="47"/>
      <c r="D73" s="47"/>
      <c r="E73" s="47"/>
      <c r="F73" s="47"/>
      <c r="G73" s="47"/>
      <c r="H73" s="47"/>
      <c r="I73" s="47"/>
      <c r="J73" s="47"/>
    </row>
    <row r="74" spans="1:10" x14ac:dyDescent="0.2">
      <c r="B74" s="48" t="s">
        <v>1214</v>
      </c>
    </row>
    <row r="75" spans="1:10" x14ac:dyDescent="0.2">
      <c r="B75" s="48" t="s">
        <v>1215</v>
      </c>
    </row>
    <row r="76" spans="1:10" x14ac:dyDescent="0.2">
      <c r="B76" s="48" t="s">
        <v>1216</v>
      </c>
    </row>
    <row r="77" spans="1:10" x14ac:dyDescent="0.2">
      <c r="B77" s="48" t="s">
        <v>1217</v>
      </c>
    </row>
    <row r="79" spans="1:10" x14ac:dyDescent="0.2">
      <c r="B79" s="223" t="s">
        <v>1315</v>
      </c>
      <c r="C79" s="224"/>
      <c r="D79" s="225"/>
      <c r="E79" s="160"/>
      <c r="F79" s="226"/>
      <c r="G79" s="110"/>
      <c r="H79" s="110"/>
    </row>
    <row r="80" spans="1:10" x14ac:dyDescent="0.2">
      <c r="B80" s="184" t="s">
        <v>1316</v>
      </c>
      <c r="C80" s="109"/>
      <c r="D80" s="70"/>
      <c r="E80" s="70"/>
      <c r="F80" s="227"/>
      <c r="G80" s="110"/>
      <c r="H80" s="110"/>
    </row>
    <row r="81" spans="2:8" ht="36" x14ac:dyDescent="0.2">
      <c r="B81" s="366" t="s">
        <v>1317</v>
      </c>
      <c r="C81" s="367" t="s">
        <v>1318</v>
      </c>
      <c r="D81" s="55" t="s">
        <v>1319</v>
      </c>
      <c r="E81" s="55" t="s">
        <v>1319</v>
      </c>
      <c r="F81" s="55" t="s">
        <v>1320</v>
      </c>
      <c r="G81" s="110"/>
      <c r="H81" s="110"/>
    </row>
    <row r="82" spans="2:8" x14ac:dyDescent="0.2">
      <c r="B82" s="366"/>
      <c r="C82" s="367"/>
      <c r="D82" s="55" t="s">
        <v>1321</v>
      </c>
      <c r="E82" s="55" t="s">
        <v>1322</v>
      </c>
      <c r="F82" s="55" t="s">
        <v>1321</v>
      </c>
      <c r="G82" s="211"/>
      <c r="H82" s="110"/>
    </row>
    <row r="83" spans="2:8" x14ac:dyDescent="0.2">
      <c r="B83" s="56" t="s">
        <v>237</v>
      </c>
      <c r="C83" s="56" t="s">
        <v>237</v>
      </c>
      <c r="D83" s="56" t="s">
        <v>237</v>
      </c>
      <c r="E83" s="56" t="s">
        <v>237</v>
      </c>
      <c r="F83" s="56" t="s">
        <v>237</v>
      </c>
      <c r="G83" s="110"/>
      <c r="H83" s="110"/>
    </row>
    <row r="84" spans="2:8" x14ac:dyDescent="0.2">
      <c r="B84" s="180"/>
      <c r="C84" s="109"/>
      <c r="D84" s="109"/>
      <c r="E84" s="109"/>
      <c r="F84" s="227"/>
      <c r="G84" s="110"/>
      <c r="H84" s="110"/>
    </row>
    <row r="85" spans="2:8" x14ac:dyDescent="0.2">
      <c r="B85" s="180" t="s">
        <v>1369</v>
      </c>
      <c r="C85" s="109"/>
      <c r="D85" s="109"/>
      <c r="E85" s="109"/>
      <c r="F85" s="227"/>
      <c r="G85" s="110"/>
      <c r="H85" s="110"/>
    </row>
    <row r="86" spans="2:8" x14ac:dyDescent="0.2">
      <c r="B86" s="57" t="s">
        <v>1370</v>
      </c>
      <c r="C86" s="58">
        <v>46173</v>
      </c>
      <c r="D86" s="58">
        <v>46203</v>
      </c>
      <c r="E86" s="217"/>
      <c r="F86" s="227"/>
      <c r="G86" s="110"/>
      <c r="H86" s="110"/>
    </row>
    <row r="87" spans="2:8" x14ac:dyDescent="0.2">
      <c r="B87" s="57" t="s">
        <v>1371</v>
      </c>
      <c r="C87" s="57"/>
      <c r="D87" s="57"/>
      <c r="E87" s="109"/>
      <c r="F87" s="227"/>
      <c r="G87" s="110"/>
      <c r="H87" s="110"/>
    </row>
    <row r="88" spans="2:8" x14ac:dyDescent="0.2">
      <c r="B88" s="57" t="s">
        <v>1372</v>
      </c>
      <c r="C88" s="53">
        <v>1541.2662</v>
      </c>
      <c r="D88" s="53">
        <v>1551.1328000000001</v>
      </c>
      <c r="E88" s="109"/>
      <c r="F88" s="229"/>
      <c r="G88" s="110"/>
      <c r="H88" s="110"/>
    </row>
    <row r="89" spans="2:8" x14ac:dyDescent="0.2">
      <c r="B89" s="57" t="s">
        <v>1373</v>
      </c>
      <c r="C89" s="53">
        <v>1000.5405</v>
      </c>
      <c r="D89" s="53">
        <v>1000.9942</v>
      </c>
      <c r="E89" s="109"/>
      <c r="F89" s="230"/>
      <c r="G89" s="110"/>
      <c r="H89" s="110"/>
    </row>
    <row r="90" spans="2:8" x14ac:dyDescent="0.2">
      <c r="B90" s="57" t="s">
        <v>1374</v>
      </c>
      <c r="C90" s="53">
        <v>1002.0713</v>
      </c>
      <c r="D90" s="53">
        <v>1001.5993999999999</v>
      </c>
      <c r="E90" s="109"/>
      <c r="F90" s="229"/>
      <c r="G90" s="110"/>
      <c r="H90" s="110"/>
    </row>
    <row r="91" spans="2:8" x14ac:dyDescent="0.2">
      <c r="B91" s="57" t="s">
        <v>1375</v>
      </c>
      <c r="C91" s="53">
        <v>1004.0734</v>
      </c>
      <c r="D91" s="53">
        <v>1003.6005</v>
      </c>
      <c r="E91" s="109"/>
      <c r="F91" s="230"/>
      <c r="G91" s="110"/>
      <c r="H91" s="110"/>
    </row>
    <row r="92" spans="2:8" x14ac:dyDescent="0.2">
      <c r="B92" s="57" t="s">
        <v>1376</v>
      </c>
      <c r="C92" s="53"/>
      <c r="D92" s="53"/>
      <c r="E92" s="109"/>
      <c r="F92" s="229"/>
      <c r="G92" s="110"/>
      <c r="H92" s="110"/>
    </row>
    <row r="93" spans="2:8" x14ac:dyDescent="0.2">
      <c r="B93" s="57" t="s">
        <v>1377</v>
      </c>
      <c r="C93" s="53">
        <v>1528.8010999999999</v>
      </c>
      <c r="D93" s="53">
        <v>1538.4728</v>
      </c>
      <c r="E93" s="109"/>
      <c r="F93" s="230"/>
      <c r="G93" s="110"/>
      <c r="H93" s="110"/>
    </row>
    <row r="94" spans="2:8" x14ac:dyDescent="0.2">
      <c r="B94" s="57" t="s">
        <v>1378</v>
      </c>
      <c r="C94" s="53">
        <v>1000.5404</v>
      </c>
      <c r="D94" s="53">
        <v>1000.9571999999999</v>
      </c>
      <c r="E94" s="109"/>
      <c r="F94" s="229"/>
      <c r="G94" s="110"/>
      <c r="H94" s="110"/>
    </row>
    <row r="95" spans="2:8" x14ac:dyDescent="0.2">
      <c r="B95" s="57" t="s">
        <v>1379</v>
      </c>
      <c r="C95" s="53">
        <v>1002.0566</v>
      </c>
      <c r="D95" s="53">
        <v>1001.5967000000001</v>
      </c>
      <c r="E95" s="109"/>
      <c r="F95" s="230"/>
      <c r="G95" s="110"/>
      <c r="H95" s="110"/>
    </row>
    <row r="96" spans="2:8" x14ac:dyDescent="0.2">
      <c r="B96" s="57" t="s">
        <v>1380</v>
      </c>
      <c r="C96" s="53">
        <v>1004.0587</v>
      </c>
      <c r="D96" s="53">
        <v>1003.598</v>
      </c>
      <c r="E96" s="109"/>
      <c r="F96" s="227"/>
      <c r="G96" s="110"/>
      <c r="H96" s="110"/>
    </row>
    <row r="97" spans="2:9" x14ac:dyDescent="0.2">
      <c r="B97" s="184"/>
      <c r="C97" s="109"/>
      <c r="D97" s="109"/>
      <c r="E97" s="109"/>
      <c r="F97" s="227"/>
      <c r="G97" s="110"/>
      <c r="H97" s="110"/>
    </row>
    <row r="98" spans="2:9" x14ac:dyDescent="0.2">
      <c r="B98" s="180" t="s">
        <v>1634</v>
      </c>
      <c r="C98" s="137"/>
      <c r="D98" s="137"/>
      <c r="E98" s="137"/>
      <c r="F98" s="227"/>
      <c r="G98" s="110"/>
      <c r="H98" s="110"/>
    </row>
    <row r="99" spans="2:9" x14ac:dyDescent="0.2">
      <c r="B99" s="180"/>
      <c r="C99" s="137"/>
      <c r="D99" s="137"/>
      <c r="E99" s="137"/>
      <c r="F99" s="227"/>
      <c r="G99" s="110"/>
      <c r="H99" s="110"/>
    </row>
    <row r="100" spans="2:9" ht="36" x14ac:dyDescent="0.2">
      <c r="B100" s="212" t="s">
        <v>1381</v>
      </c>
      <c r="C100" s="60" t="s">
        <v>1382</v>
      </c>
      <c r="D100" s="60" t="s">
        <v>1635</v>
      </c>
      <c r="E100" s="60" t="s">
        <v>1636</v>
      </c>
      <c r="F100" s="231"/>
      <c r="G100" s="110"/>
      <c r="H100" s="110"/>
    </row>
    <row r="101" spans="2:9" ht="24" x14ac:dyDescent="0.2">
      <c r="B101" s="65" t="s">
        <v>1383</v>
      </c>
      <c r="C101" s="61" t="s">
        <v>1384</v>
      </c>
      <c r="D101" s="62">
        <v>5.9424587399999993</v>
      </c>
      <c r="E101" s="62">
        <v>5.9424587399999993</v>
      </c>
      <c r="F101" s="232"/>
      <c r="G101" s="110"/>
      <c r="H101" s="153"/>
      <c r="I101" s="93"/>
    </row>
    <row r="102" spans="2:9" x14ac:dyDescent="0.2">
      <c r="B102" s="213"/>
      <c r="C102" s="63"/>
      <c r="D102" s="63"/>
      <c r="E102" s="63"/>
      <c r="F102" s="232"/>
      <c r="G102" s="110"/>
      <c r="H102" s="110"/>
    </row>
    <row r="103" spans="2:9" ht="36" x14ac:dyDescent="0.2">
      <c r="B103" s="213" t="s">
        <v>1381</v>
      </c>
      <c r="C103" s="60" t="s">
        <v>1385</v>
      </c>
      <c r="D103" s="60" t="s">
        <v>1635</v>
      </c>
      <c r="E103" s="60" t="s">
        <v>1637</v>
      </c>
      <c r="F103" s="231"/>
      <c r="G103" s="110"/>
      <c r="H103" s="110"/>
    </row>
    <row r="104" spans="2:9" ht="24" x14ac:dyDescent="0.2">
      <c r="B104" s="65" t="s">
        <v>1383</v>
      </c>
      <c r="C104" s="61" t="s">
        <v>1386</v>
      </c>
      <c r="D104" s="62">
        <v>5.9061826800000006</v>
      </c>
      <c r="E104" s="62">
        <v>5.9061826800000006</v>
      </c>
      <c r="F104" s="232"/>
      <c r="G104" s="153"/>
      <c r="H104" s="153"/>
    </row>
    <row r="105" spans="2:9" x14ac:dyDescent="0.2">
      <c r="B105" s="65"/>
      <c r="C105" s="63"/>
      <c r="D105" s="62"/>
      <c r="E105" s="62"/>
      <c r="F105" s="232"/>
      <c r="G105" s="110"/>
      <c r="H105" s="110"/>
    </row>
    <row r="106" spans="2:9" ht="36" x14ac:dyDescent="0.2">
      <c r="B106" s="213" t="s">
        <v>1381</v>
      </c>
      <c r="C106" s="60" t="s">
        <v>1387</v>
      </c>
      <c r="D106" s="60" t="s">
        <v>1635</v>
      </c>
      <c r="E106" s="60" t="s">
        <v>1637</v>
      </c>
      <c r="F106" s="231"/>
      <c r="G106" s="110"/>
      <c r="H106" s="110"/>
    </row>
    <row r="107" spans="2:9" ht="24" x14ac:dyDescent="0.2">
      <c r="B107" s="214" t="s">
        <v>1388</v>
      </c>
      <c r="C107" s="61" t="s">
        <v>1389</v>
      </c>
      <c r="D107" s="62">
        <v>1.26739943</v>
      </c>
      <c r="E107" s="62">
        <v>1.26739943</v>
      </c>
      <c r="F107" s="231"/>
      <c r="G107" s="110"/>
      <c r="H107" s="110"/>
    </row>
    <row r="108" spans="2:9" ht="24" x14ac:dyDescent="0.2">
      <c r="B108" s="214" t="s">
        <v>1390</v>
      </c>
      <c r="C108" s="61" t="s">
        <v>1389</v>
      </c>
      <c r="D108" s="62">
        <v>1.39209965</v>
      </c>
      <c r="E108" s="62">
        <v>1.39209965</v>
      </c>
      <c r="F108" s="231"/>
      <c r="G108" s="110"/>
      <c r="H108" s="110"/>
    </row>
    <row r="109" spans="2:9" ht="24" x14ac:dyDescent="0.2">
      <c r="B109" s="214" t="s">
        <v>1391</v>
      </c>
      <c r="C109" s="61" t="s">
        <v>1389</v>
      </c>
      <c r="D109" s="62">
        <v>1.65009925</v>
      </c>
      <c r="E109" s="62">
        <v>1.65009925</v>
      </c>
      <c r="F109" s="231"/>
      <c r="G109" s="110"/>
      <c r="H109" s="110"/>
    </row>
    <row r="110" spans="2:9" ht="24" x14ac:dyDescent="0.2">
      <c r="B110" s="214" t="s">
        <v>1392</v>
      </c>
      <c r="C110" s="61" t="s">
        <v>1389</v>
      </c>
      <c r="D110" s="62">
        <v>1.32100054</v>
      </c>
      <c r="E110" s="62">
        <v>1.32100054</v>
      </c>
      <c r="F110" s="231"/>
      <c r="G110" s="110"/>
      <c r="H110" s="110"/>
    </row>
    <row r="111" spans="2:9" ht="24" x14ac:dyDescent="0.2">
      <c r="B111" s="214" t="s">
        <v>1393</v>
      </c>
      <c r="C111" s="61" t="s">
        <v>1389</v>
      </c>
      <c r="D111" s="62">
        <v>1.23519997</v>
      </c>
      <c r="E111" s="62">
        <v>1.23519997</v>
      </c>
      <c r="F111" s="232"/>
      <c r="G111" s="110"/>
      <c r="H111" s="153"/>
    </row>
    <row r="112" spans="2:9" ht="36" x14ac:dyDescent="0.2">
      <c r="B112" s="213" t="s">
        <v>1381</v>
      </c>
      <c r="C112" s="60" t="s">
        <v>1394</v>
      </c>
      <c r="D112" s="60" t="s">
        <v>1635</v>
      </c>
      <c r="E112" s="60" t="s">
        <v>1637</v>
      </c>
      <c r="F112" s="231"/>
      <c r="G112" s="110"/>
      <c r="H112" s="110"/>
    </row>
    <row r="113" spans="2:8" ht="24" x14ac:dyDescent="0.2">
      <c r="B113" s="214" t="s">
        <v>1388</v>
      </c>
      <c r="C113" s="61" t="s">
        <v>1395</v>
      </c>
      <c r="D113" s="62">
        <v>1.25020014</v>
      </c>
      <c r="E113" s="62">
        <v>1.25020014</v>
      </c>
      <c r="F113" s="231"/>
      <c r="G113" s="110"/>
      <c r="H113" s="110"/>
    </row>
    <row r="114" spans="2:8" ht="24" x14ac:dyDescent="0.2">
      <c r="B114" s="214" t="s">
        <v>1390</v>
      </c>
      <c r="C114" s="61" t="s">
        <v>1395</v>
      </c>
      <c r="D114" s="62">
        <v>1.3746000700000001</v>
      </c>
      <c r="E114" s="62">
        <v>1.3746000700000001</v>
      </c>
      <c r="F114" s="231"/>
      <c r="G114" s="110"/>
      <c r="H114" s="110"/>
    </row>
    <row r="115" spans="2:8" ht="24" x14ac:dyDescent="0.2">
      <c r="B115" s="214" t="s">
        <v>1391</v>
      </c>
      <c r="C115" s="61" t="s">
        <v>1395</v>
      </c>
      <c r="D115" s="62">
        <v>1.6323996999999999</v>
      </c>
      <c r="E115" s="62">
        <v>1.6323996999999999</v>
      </c>
      <c r="F115" s="231"/>
      <c r="G115" s="110"/>
      <c r="H115" s="110"/>
    </row>
    <row r="116" spans="2:8" ht="24" x14ac:dyDescent="0.2">
      <c r="B116" s="214" t="s">
        <v>1392</v>
      </c>
      <c r="C116" s="61" t="s">
        <v>1395</v>
      </c>
      <c r="D116" s="62">
        <v>1.3024001700000001</v>
      </c>
      <c r="E116" s="62">
        <v>1.3024001700000001</v>
      </c>
      <c r="F116" s="231"/>
      <c r="G116" s="110"/>
      <c r="H116" s="110"/>
    </row>
    <row r="117" spans="2:8" ht="24" x14ac:dyDescent="0.2">
      <c r="B117" s="214" t="s">
        <v>1393</v>
      </c>
      <c r="C117" s="61" t="s">
        <v>1395</v>
      </c>
      <c r="D117" s="62">
        <v>1.21699979</v>
      </c>
      <c r="E117" s="62">
        <v>1.21699979</v>
      </c>
      <c r="F117" s="232"/>
      <c r="G117" s="110"/>
      <c r="H117" s="153"/>
    </row>
    <row r="118" spans="2:8" ht="36" x14ac:dyDescent="0.2">
      <c r="B118" s="64" t="s">
        <v>1381</v>
      </c>
      <c r="C118" s="61" t="s">
        <v>1396</v>
      </c>
      <c r="D118" s="338" t="s">
        <v>1635</v>
      </c>
      <c r="E118" s="338" t="s">
        <v>1637</v>
      </c>
      <c r="F118" s="232"/>
      <c r="G118" s="110"/>
      <c r="H118" s="110"/>
    </row>
    <row r="119" spans="2:8" ht="24" x14ac:dyDescent="0.2">
      <c r="B119" s="65" t="s">
        <v>1383</v>
      </c>
      <c r="C119" s="61" t="s">
        <v>1397</v>
      </c>
      <c r="D119" s="62">
        <v>6.8964001399999999</v>
      </c>
      <c r="E119" s="62">
        <v>6.8964001399999999</v>
      </c>
      <c r="F119" s="232"/>
      <c r="G119" s="110"/>
      <c r="H119" s="110"/>
    </row>
    <row r="120" spans="2:8" ht="36" x14ac:dyDescent="0.2">
      <c r="B120" s="65" t="s">
        <v>1381</v>
      </c>
      <c r="C120" s="222" t="s">
        <v>1398</v>
      </c>
      <c r="D120" s="60" t="s">
        <v>1635</v>
      </c>
      <c r="E120" s="60" t="s">
        <v>1637</v>
      </c>
      <c r="F120" s="232"/>
      <c r="G120" s="110"/>
      <c r="H120" s="110"/>
    </row>
    <row r="121" spans="2:8" ht="24" x14ac:dyDescent="0.2">
      <c r="B121" s="65" t="s">
        <v>1383</v>
      </c>
      <c r="C121" s="61" t="s">
        <v>1399</v>
      </c>
      <c r="D121" s="62">
        <v>6.8080998700000004</v>
      </c>
      <c r="E121" s="62">
        <v>6.8080998700000004</v>
      </c>
      <c r="F121" s="232"/>
      <c r="G121" s="110"/>
      <c r="H121" s="110"/>
    </row>
    <row r="122" spans="2:8" x14ac:dyDescent="0.2">
      <c r="B122" s="233"/>
      <c r="C122" s="152"/>
      <c r="D122" s="220"/>
      <c r="E122" s="220"/>
      <c r="F122" s="232"/>
      <c r="G122" s="110"/>
      <c r="H122" s="110"/>
    </row>
    <row r="123" spans="2:8" x14ac:dyDescent="0.2">
      <c r="B123" s="368" t="s">
        <v>1472</v>
      </c>
      <c r="C123" s="369"/>
      <c r="D123" s="369"/>
      <c r="E123" s="369"/>
      <c r="F123" s="227"/>
      <c r="G123" s="110"/>
      <c r="H123" s="110"/>
    </row>
    <row r="124" spans="2:8" x14ac:dyDescent="0.2">
      <c r="B124" s="234"/>
      <c r="C124" s="151"/>
      <c r="D124" s="109"/>
      <c r="E124" s="109"/>
      <c r="F124" s="227"/>
      <c r="G124" s="110"/>
      <c r="H124" s="110"/>
    </row>
    <row r="125" spans="2:8" x14ac:dyDescent="0.2">
      <c r="B125" s="180" t="s">
        <v>1400</v>
      </c>
      <c r="C125" s="137"/>
      <c r="D125" s="137"/>
      <c r="E125" s="137"/>
      <c r="F125" s="227"/>
      <c r="G125" s="110"/>
      <c r="H125" s="110"/>
    </row>
    <row r="126" spans="2:8" x14ac:dyDescent="0.2">
      <c r="B126" s="180" t="s">
        <v>1401</v>
      </c>
      <c r="C126" s="137"/>
      <c r="D126" s="137"/>
      <c r="E126" s="137"/>
      <c r="F126" s="227"/>
      <c r="G126" s="110"/>
      <c r="H126" s="110"/>
    </row>
    <row r="127" spans="2:8" x14ac:dyDescent="0.2">
      <c r="B127" s="180"/>
      <c r="C127" s="137"/>
      <c r="D127" s="137"/>
      <c r="E127" s="137"/>
      <c r="F127" s="227"/>
      <c r="G127" s="110"/>
      <c r="H127" s="110"/>
    </row>
    <row r="128" spans="2:8" x14ac:dyDescent="0.2">
      <c r="B128" s="180" t="s">
        <v>1402</v>
      </c>
      <c r="C128" s="137"/>
      <c r="D128" s="137"/>
      <c r="E128" s="137"/>
      <c r="F128" s="227"/>
      <c r="G128" s="110"/>
      <c r="H128" s="110"/>
    </row>
    <row r="129" spans="2:8" x14ac:dyDescent="0.2">
      <c r="B129" s="180"/>
      <c r="C129" s="137"/>
      <c r="D129" s="137"/>
      <c r="E129" s="137"/>
      <c r="F129" s="227"/>
      <c r="G129" s="110"/>
      <c r="H129" s="110"/>
    </row>
    <row r="130" spans="2:8" x14ac:dyDescent="0.2">
      <c r="B130" s="180" t="s">
        <v>1403</v>
      </c>
      <c r="C130" s="137"/>
      <c r="D130" s="137"/>
      <c r="E130" s="137"/>
      <c r="F130" s="227"/>
      <c r="G130" s="110"/>
      <c r="H130" s="110"/>
    </row>
    <row r="131" spans="2:8" x14ac:dyDescent="0.2">
      <c r="B131" s="168" t="s">
        <v>1332</v>
      </c>
      <c r="C131" s="137"/>
      <c r="D131" s="137"/>
      <c r="E131" s="137"/>
      <c r="F131" s="227"/>
      <c r="G131" s="110"/>
      <c r="H131" s="110"/>
    </row>
    <row r="132" spans="2:8" x14ac:dyDescent="0.2">
      <c r="B132" s="168"/>
      <c r="C132" s="137"/>
      <c r="D132" s="137"/>
      <c r="E132" s="137"/>
      <c r="F132" s="227"/>
      <c r="G132" s="110"/>
      <c r="H132" s="110"/>
    </row>
    <row r="133" spans="2:8" x14ac:dyDescent="0.2">
      <c r="B133" s="180" t="s">
        <v>1404</v>
      </c>
      <c r="C133" s="137"/>
      <c r="D133" s="137"/>
      <c r="E133" s="137"/>
      <c r="F133" s="227"/>
      <c r="G133" s="110"/>
      <c r="H133" s="110"/>
    </row>
    <row r="134" spans="2:8" x14ac:dyDescent="0.2">
      <c r="B134" s="180"/>
      <c r="C134" s="137"/>
      <c r="D134" s="137"/>
      <c r="E134" s="137"/>
      <c r="F134" s="227"/>
      <c r="G134" s="110"/>
      <c r="H134" s="110"/>
    </row>
    <row r="135" spans="2:8" x14ac:dyDescent="0.2">
      <c r="B135" s="180" t="s">
        <v>1405</v>
      </c>
      <c r="C135" s="137"/>
      <c r="D135" s="137"/>
      <c r="E135" s="137"/>
      <c r="F135" s="227"/>
      <c r="G135" s="110"/>
      <c r="H135" s="110"/>
    </row>
    <row r="136" spans="2:8" x14ac:dyDescent="0.2">
      <c r="B136" s="235"/>
      <c r="C136" s="137"/>
      <c r="D136" s="137"/>
      <c r="E136" s="137"/>
      <c r="F136" s="227"/>
      <c r="G136" s="110"/>
      <c r="H136" s="110"/>
    </row>
    <row r="137" spans="2:8" x14ac:dyDescent="0.2">
      <c r="B137" s="180" t="s">
        <v>1406</v>
      </c>
      <c r="C137" s="137"/>
      <c r="D137" s="137"/>
      <c r="E137" s="137"/>
      <c r="F137" s="227"/>
      <c r="G137" s="110"/>
      <c r="H137" s="110"/>
    </row>
    <row r="138" spans="2:8" x14ac:dyDescent="0.2">
      <c r="B138" s="180"/>
      <c r="C138" s="137"/>
      <c r="D138" s="137"/>
      <c r="E138" s="137"/>
      <c r="F138" s="227"/>
      <c r="G138" s="110"/>
      <c r="H138" s="110"/>
    </row>
    <row r="139" spans="2:8" x14ac:dyDescent="0.2">
      <c r="B139" s="180" t="s">
        <v>1642</v>
      </c>
      <c r="C139" s="137"/>
      <c r="D139" s="137"/>
      <c r="E139" s="137"/>
      <c r="F139" s="227"/>
      <c r="G139" s="110"/>
      <c r="H139" s="110"/>
    </row>
    <row r="140" spans="2:8" x14ac:dyDescent="0.2">
      <c r="B140" s="180"/>
      <c r="C140" s="137"/>
      <c r="D140" s="137"/>
      <c r="E140" s="137"/>
      <c r="F140" s="227"/>
      <c r="G140" s="110"/>
      <c r="H140" s="110"/>
    </row>
    <row r="141" spans="2:8" x14ac:dyDescent="0.2">
      <c r="B141" s="180" t="s">
        <v>1407</v>
      </c>
      <c r="C141" s="137"/>
      <c r="D141" s="137"/>
      <c r="E141" s="137"/>
      <c r="F141" s="227"/>
      <c r="G141" s="110"/>
      <c r="H141" s="110"/>
    </row>
    <row r="142" spans="2:8" x14ac:dyDescent="0.2">
      <c r="B142" s="59" t="s">
        <v>1408</v>
      </c>
      <c r="C142" s="59">
        <v>13.059999999999999</v>
      </c>
      <c r="E142" s="110"/>
      <c r="F142" s="236"/>
    </row>
    <row r="143" spans="2:8" x14ac:dyDescent="0.2">
      <c r="B143" s="59" t="s">
        <v>1409</v>
      </c>
      <c r="C143" s="59">
        <v>0</v>
      </c>
      <c r="E143" s="110"/>
      <c r="F143" s="164"/>
    </row>
    <row r="144" spans="2:8" x14ac:dyDescent="0.2">
      <c r="B144" s="59" t="s">
        <v>1410</v>
      </c>
      <c r="C144" s="59">
        <v>74.449999999999989</v>
      </c>
      <c r="E144" s="110"/>
      <c r="F144" s="237"/>
    </row>
    <row r="145" spans="2:11" x14ac:dyDescent="0.2">
      <c r="B145" s="59" t="s">
        <v>1411</v>
      </c>
      <c r="C145" s="59">
        <v>7.1800000000000006</v>
      </c>
      <c r="E145" s="110"/>
      <c r="F145" s="237"/>
    </row>
    <row r="146" spans="2:11" x14ac:dyDescent="0.2">
      <c r="B146" s="59" t="s">
        <v>1412</v>
      </c>
      <c r="C146" s="67">
        <v>5.3100000000000023</v>
      </c>
      <c r="E146" s="110"/>
      <c r="F146" s="237"/>
    </row>
    <row r="147" spans="2:11" x14ac:dyDescent="0.2">
      <c r="B147" s="180"/>
      <c r="C147" s="137"/>
      <c r="D147" s="137"/>
      <c r="E147" s="137"/>
      <c r="F147" s="227"/>
      <c r="G147" s="110"/>
      <c r="H147" s="110"/>
    </row>
    <row r="148" spans="2:11" x14ac:dyDescent="0.2">
      <c r="B148" s="180" t="s">
        <v>1413</v>
      </c>
      <c r="C148" s="137"/>
      <c r="D148" s="137"/>
      <c r="E148" s="137"/>
      <c r="F148" s="227"/>
      <c r="G148" s="110"/>
      <c r="H148" s="110"/>
    </row>
    <row r="149" spans="2:11" x14ac:dyDescent="0.2">
      <c r="B149" s="59" t="s">
        <v>1414</v>
      </c>
      <c r="C149" s="67">
        <v>13.059999999999999</v>
      </c>
      <c r="E149" s="110"/>
      <c r="F149" s="237"/>
    </row>
    <row r="150" spans="2:11" x14ac:dyDescent="0.2">
      <c r="B150" s="59" t="s">
        <v>1415</v>
      </c>
      <c r="C150" s="67">
        <v>7.1800000000000006</v>
      </c>
      <c r="E150" s="110"/>
      <c r="F150" s="237"/>
    </row>
    <row r="151" spans="2:11" x14ac:dyDescent="0.2">
      <c r="B151" s="59" t="s">
        <v>1416</v>
      </c>
      <c r="C151" s="67">
        <v>74.449999999999989</v>
      </c>
      <c r="E151" s="110"/>
      <c r="F151" s="237"/>
    </row>
    <row r="152" spans="2:11" x14ac:dyDescent="0.2">
      <c r="B152" s="59" t="s">
        <v>1417</v>
      </c>
      <c r="C152" s="67">
        <v>5.3100000000000023</v>
      </c>
      <c r="E152" s="110"/>
      <c r="F152" s="237"/>
    </row>
    <row r="153" spans="2:11" x14ac:dyDescent="0.2">
      <c r="B153" s="180"/>
      <c r="C153" s="130"/>
      <c r="D153" s="130"/>
      <c r="E153" s="130"/>
      <c r="F153" s="176"/>
      <c r="G153" s="110"/>
      <c r="H153" s="110"/>
    </row>
    <row r="154" spans="2:11" x14ac:dyDescent="0.2">
      <c r="B154" s="238" t="s">
        <v>1418</v>
      </c>
      <c r="C154" s="280"/>
      <c r="D154" s="280"/>
      <c r="E154" s="280"/>
      <c r="F154" s="281"/>
      <c r="G154" s="110"/>
      <c r="H154" s="110"/>
    </row>
    <row r="155" spans="2:11" x14ac:dyDescent="0.2">
      <c r="B155" s="110"/>
      <c r="C155" s="110"/>
      <c r="D155" s="110"/>
      <c r="E155" s="110"/>
      <c r="F155" s="110"/>
      <c r="G155" s="110"/>
      <c r="H155" s="110"/>
    </row>
    <row r="156" spans="2:11" x14ac:dyDescent="0.2">
      <c r="B156" s="352" t="s">
        <v>1516</v>
      </c>
      <c r="C156" s="352"/>
      <c r="D156" s="352"/>
      <c r="E156" s="352"/>
      <c r="F156" s="352"/>
      <c r="G156" s="352"/>
      <c r="H156" s="352"/>
      <c r="I156" s="352"/>
      <c r="J156" s="283"/>
      <c r="K156" s="283"/>
    </row>
    <row r="157" spans="2:11" x14ac:dyDescent="0.2">
      <c r="B157" s="353" t="s">
        <v>1477</v>
      </c>
      <c r="C157" s="354" t="s">
        <v>1478</v>
      </c>
      <c r="D157" s="354"/>
      <c r="E157" s="291" t="s">
        <v>1479</v>
      </c>
      <c r="F157" s="291" t="s">
        <v>1480</v>
      </c>
      <c r="G157" s="354" t="s">
        <v>1481</v>
      </c>
      <c r="H157" s="354"/>
      <c r="I157" s="354"/>
      <c r="J157" s="354"/>
    </row>
    <row r="158" spans="2:11" ht="36" x14ac:dyDescent="0.2">
      <c r="B158" s="353"/>
      <c r="C158" s="292" t="s">
        <v>1522</v>
      </c>
      <c r="D158" s="292" t="s">
        <v>1523</v>
      </c>
      <c r="E158" s="292" t="s">
        <v>1524</v>
      </c>
      <c r="F158" s="292" t="s">
        <v>1525</v>
      </c>
      <c r="G158" s="292" t="s">
        <v>1522</v>
      </c>
      <c r="H158" s="292" t="s">
        <v>1523</v>
      </c>
      <c r="I158" s="292" t="s">
        <v>1524</v>
      </c>
      <c r="J158" s="292" t="s">
        <v>1525</v>
      </c>
    </row>
    <row r="159" spans="2:11" x14ac:dyDescent="0.2">
      <c r="B159" s="333" t="s">
        <v>1526</v>
      </c>
      <c r="C159" s="295">
        <v>5.4331173426616086E-2</v>
      </c>
      <c r="D159" s="295">
        <v>5.5392875752997783E-2</v>
      </c>
      <c r="E159" s="295">
        <v>5.8778395217460533E-2</v>
      </c>
      <c r="F159" s="295">
        <v>5.9361245843438937E-2</v>
      </c>
      <c r="G159" s="296">
        <v>15384.728000000001</v>
      </c>
      <c r="H159" s="296">
        <v>15511.328</v>
      </c>
      <c r="I159" s="296">
        <v>15921.150191958935</v>
      </c>
      <c r="J159" s="296">
        <v>15992.655206031488</v>
      </c>
    </row>
    <row r="160" spans="2:11" x14ac:dyDescent="0.2">
      <c r="B160" s="334" t="s">
        <v>1527</v>
      </c>
      <c r="C160" s="295">
        <v>8.834137442131812E-2</v>
      </c>
      <c r="D160" s="295">
        <v>8.9278662446307111E-2</v>
      </c>
      <c r="E160" s="295">
        <v>7.3039503128915662E-2</v>
      </c>
      <c r="F160" s="295">
        <v>0.11887434023409052</v>
      </c>
      <c r="G160" s="296">
        <v>10016.942181395869</v>
      </c>
      <c r="H160" s="296">
        <v>10017.121935263674</v>
      </c>
      <c r="I160" s="296">
        <v>10014.007575942533</v>
      </c>
      <c r="J160" s="296">
        <v>10022.797818675032</v>
      </c>
    </row>
    <row r="161" spans="2:11" x14ac:dyDescent="0.2">
      <c r="B161" s="334" t="s">
        <v>1528</v>
      </c>
      <c r="C161" s="295">
        <v>7.5824418743673405E-2</v>
      </c>
      <c r="D161" s="295">
        <v>7.6752209229404469E-2</v>
      </c>
      <c r="E161" s="295">
        <v>6.8150669041481704E-2</v>
      </c>
      <c r="F161" s="295">
        <v>9.1154486147474748E-2</v>
      </c>
      <c r="G161" s="296">
        <v>10031.160720031647</v>
      </c>
      <c r="H161" s="296">
        <v>10031.542003792905</v>
      </c>
      <c r="I161" s="296">
        <v>10028.007124263622</v>
      </c>
      <c r="J161" s="296">
        <v>10037.460747731839</v>
      </c>
    </row>
    <row r="162" spans="2:11" x14ac:dyDescent="0.2">
      <c r="B162" s="334" t="s">
        <v>1529</v>
      </c>
      <c r="C162" s="295">
        <v>7.697034624059465E-2</v>
      </c>
      <c r="D162" s="295">
        <v>7.7886372473057852E-2</v>
      </c>
      <c r="E162" s="295">
        <v>7.2158396121497548E-2</v>
      </c>
      <c r="F162" s="295">
        <v>9.1294972203555896E-2</v>
      </c>
      <c r="G162" s="296">
        <v>10063.26329827994</v>
      </c>
      <c r="H162" s="296">
        <v>10064.016196553199</v>
      </c>
      <c r="I162" s="296">
        <v>10059.308270784792</v>
      </c>
      <c r="J162" s="296">
        <v>10075.036963454977</v>
      </c>
    </row>
    <row r="163" spans="2:11" x14ac:dyDescent="0.2">
      <c r="B163" s="334" t="s">
        <v>1530</v>
      </c>
      <c r="C163" s="295">
        <v>7.1935042480916811E-2</v>
      </c>
      <c r="D163" s="295">
        <v>7.286085995571244E-2</v>
      </c>
      <c r="E163" s="295">
        <v>6.717485969410987E-2</v>
      </c>
      <c r="F163" s="295">
        <v>4.8619007418858252E-2</v>
      </c>
      <c r="G163" s="296">
        <v>10179.344900431875</v>
      </c>
      <c r="H163" s="296">
        <v>10181.653102903283</v>
      </c>
      <c r="I163" s="296">
        <v>10167.477047456548</v>
      </c>
      <c r="J163" s="296">
        <v>10121.214511647016</v>
      </c>
      <c r="K163" s="283"/>
    </row>
    <row r="164" spans="2:11" x14ac:dyDescent="0.2">
      <c r="B164" s="334" t="s">
        <v>1531</v>
      </c>
      <c r="C164" s="295">
        <v>6.5845011357655026E-2</v>
      </c>
      <c r="D164" s="295">
        <v>6.6831308988760912E-2</v>
      </c>
      <c r="E164" s="295">
        <v>6.323237032408742E-2</v>
      </c>
      <c r="F164" s="295">
        <v>4.1725172169739692E-2</v>
      </c>
      <c r="G164" s="296">
        <v>10326.519097417413</v>
      </c>
      <c r="H164" s="296">
        <v>10331.410052793581</v>
      </c>
      <c r="I164" s="296">
        <v>10313.563261059173</v>
      </c>
      <c r="J164" s="296">
        <v>10206.911127745832</v>
      </c>
      <c r="K164" s="283"/>
    </row>
    <row r="165" spans="2:11" x14ac:dyDescent="0.2">
      <c r="B165" s="334" t="s">
        <v>1487</v>
      </c>
      <c r="C165" s="295">
        <v>6.1942177140746901E-2</v>
      </c>
      <c r="D165" s="295">
        <v>6.2980338945882508E-2</v>
      </c>
      <c r="E165" s="295">
        <v>6.1220665344482894E-2</v>
      </c>
      <c r="F165" s="295">
        <v>4.2732491274010576E-2</v>
      </c>
      <c r="G165" s="296">
        <v>10619.421771407469</v>
      </c>
      <c r="H165" s="296">
        <v>10629.803389458824</v>
      </c>
      <c r="I165" s="296">
        <v>10612.206653444829</v>
      </c>
      <c r="J165" s="296">
        <v>10427.324912740105</v>
      </c>
      <c r="K165" s="283"/>
    </row>
    <row r="166" spans="2:11" x14ac:dyDescent="0.2">
      <c r="B166" s="334" t="s">
        <v>1488</v>
      </c>
      <c r="C166" s="295">
        <v>6.6194457501162152E-2</v>
      </c>
      <c r="D166" s="295">
        <v>6.7249930570191019E-2</v>
      </c>
      <c r="E166" s="295">
        <v>6.8284280014499821E-2</v>
      </c>
      <c r="F166" s="295">
        <v>6.3980948069567889E-2</v>
      </c>
      <c r="G166" s="296">
        <v>12122.313906584592</v>
      </c>
      <c r="H166" s="296">
        <v>12158.383761615121</v>
      </c>
      <c r="I166" s="296">
        <v>12193.80111477523</v>
      </c>
      <c r="J166" s="296">
        <v>12046.901119293245</v>
      </c>
      <c r="K166" s="283"/>
    </row>
    <row r="167" spans="2:11" x14ac:dyDescent="0.2">
      <c r="B167" s="334" t="s">
        <v>1489</v>
      </c>
      <c r="C167" s="295">
        <v>5.8366371831791497E-2</v>
      </c>
      <c r="D167" s="295">
        <v>5.9413384924531298E-2</v>
      </c>
      <c r="E167" s="295">
        <v>6.1486457170333519E-2</v>
      </c>
      <c r="F167" s="295">
        <v>5.7152395758264918E-2</v>
      </c>
      <c r="G167" s="296">
        <v>13281.516231232135</v>
      </c>
      <c r="H167" s="296">
        <v>13347.37771436906</v>
      </c>
      <c r="I167" s="296">
        <v>13478.553498743737</v>
      </c>
      <c r="J167" s="296">
        <v>13205.477881438836</v>
      </c>
      <c r="K167" s="283"/>
    </row>
    <row r="168" spans="2:11" x14ac:dyDescent="0.2">
      <c r="B168" s="335"/>
      <c r="C168" s="283"/>
      <c r="D168" s="319"/>
      <c r="E168" s="283"/>
      <c r="F168" s="283"/>
      <c r="G168" s="283"/>
      <c r="H168" s="283"/>
      <c r="I168" s="283"/>
      <c r="J168" s="283"/>
      <c r="K168" s="283"/>
    </row>
    <row r="169" spans="2:11" x14ac:dyDescent="0.2">
      <c r="B169" s="291" t="s">
        <v>1507</v>
      </c>
      <c r="C169" s="300"/>
      <c r="D169" s="283"/>
      <c r="E169" s="283"/>
      <c r="F169" s="283"/>
      <c r="G169" s="283"/>
      <c r="H169" s="283"/>
      <c r="I169" s="283"/>
      <c r="J169" s="283"/>
      <c r="K169" s="283"/>
    </row>
    <row r="170" spans="2:11" x14ac:dyDescent="0.2">
      <c r="B170" s="62" t="s">
        <v>1532</v>
      </c>
      <c r="C170" s="323">
        <v>62.362616745547292</v>
      </c>
      <c r="D170" s="336"/>
      <c r="E170" s="336"/>
      <c r="F170" s="283"/>
      <c r="G170" s="283"/>
      <c r="H170" s="283"/>
      <c r="I170" s="283"/>
      <c r="J170" s="283"/>
      <c r="K170" s="283"/>
    </row>
    <row r="171" spans="2:11" x14ac:dyDescent="0.2">
      <c r="B171" s="62" t="s">
        <v>1533</v>
      </c>
      <c r="C171" s="313">
        <v>0.15853174945391368</v>
      </c>
      <c r="D171" s="336"/>
      <c r="E171" s="336"/>
      <c r="F171" s="283"/>
      <c r="G171" s="283"/>
      <c r="H171" s="283"/>
      <c r="I171" s="283"/>
      <c r="J171" s="283"/>
      <c r="K171" s="283"/>
    </row>
    <row r="172" spans="2:11" x14ac:dyDescent="0.2">
      <c r="B172" s="62" t="s">
        <v>1508</v>
      </c>
      <c r="C172" s="313">
        <v>0.16825586926159511</v>
      </c>
      <c r="D172" s="283"/>
      <c r="E172" s="283"/>
      <c r="F172" s="283"/>
      <c r="G172" s="283"/>
      <c r="H172" s="283"/>
      <c r="I172" s="283"/>
      <c r="J172" s="283"/>
      <c r="K172" s="283"/>
    </row>
    <row r="173" spans="2:11" x14ac:dyDescent="0.2">
      <c r="B173" s="62" t="s">
        <v>1597</v>
      </c>
      <c r="C173" s="318">
        <v>6.240197416843208E-2</v>
      </c>
      <c r="D173" s="283"/>
      <c r="E173" s="283"/>
      <c r="F173" s="283"/>
      <c r="G173" s="283"/>
      <c r="H173" s="283"/>
      <c r="I173" s="283"/>
      <c r="J173" s="283"/>
      <c r="K173" s="283"/>
    </row>
    <row r="174" spans="2:11" x14ac:dyDescent="0.2">
      <c r="K174" s="283"/>
    </row>
    <row r="175" spans="2:11" x14ac:dyDescent="0.2">
      <c r="B175" s="107" t="s">
        <v>1534</v>
      </c>
      <c r="C175" s="282"/>
      <c r="D175" s="107"/>
      <c r="E175" s="107"/>
      <c r="K175" s="283"/>
    </row>
    <row r="176" spans="2:11" x14ac:dyDescent="0.2">
      <c r="B176" s="283" t="s">
        <v>1535</v>
      </c>
      <c r="C176" s="282"/>
      <c r="D176" s="283"/>
      <c r="E176" s="283"/>
      <c r="K176" s="283"/>
    </row>
    <row r="177" spans="2:11" x14ac:dyDescent="0.2">
      <c r="B177" s="283" t="s">
        <v>1536</v>
      </c>
      <c r="C177" s="282"/>
      <c r="D177" s="283"/>
      <c r="E177" s="283"/>
      <c r="K177" s="283"/>
    </row>
    <row r="178" spans="2:11" x14ac:dyDescent="0.2">
      <c r="K178" s="283"/>
    </row>
    <row r="179" spans="2:11" x14ac:dyDescent="0.2">
      <c r="B179" s="371" t="s">
        <v>1537</v>
      </c>
      <c r="C179" s="371"/>
      <c r="D179" s="371"/>
      <c r="E179" s="371"/>
      <c r="K179" s="283"/>
    </row>
    <row r="180" spans="2:11" x14ac:dyDescent="0.2">
      <c r="B180" s="372" t="s">
        <v>1538</v>
      </c>
      <c r="C180" s="370" t="s">
        <v>1539</v>
      </c>
      <c r="D180" s="370" t="s">
        <v>1540</v>
      </c>
      <c r="E180" s="370" t="s">
        <v>1541</v>
      </c>
      <c r="K180" s="283"/>
    </row>
    <row r="181" spans="2:11" x14ac:dyDescent="0.2">
      <c r="B181" s="372"/>
      <c r="C181" s="370"/>
      <c r="D181" s="370"/>
      <c r="E181" s="370"/>
      <c r="K181" s="283"/>
    </row>
    <row r="182" spans="2:11" x14ac:dyDescent="0.2">
      <c r="B182" s="285" t="s">
        <v>1542</v>
      </c>
      <c r="C182" s="370"/>
      <c r="D182" s="370"/>
      <c r="E182" s="370"/>
      <c r="K182" s="283"/>
    </row>
    <row r="183" spans="2:11" x14ac:dyDescent="0.2">
      <c r="B183" s="285" t="s">
        <v>1543</v>
      </c>
      <c r="C183" s="286" t="s">
        <v>1544</v>
      </c>
      <c r="D183" s="284"/>
      <c r="E183" s="284" t="s">
        <v>256</v>
      </c>
      <c r="K183" s="283"/>
    </row>
    <row r="184" spans="2:11" x14ac:dyDescent="0.2">
      <c r="B184" s="285" t="s">
        <v>1545</v>
      </c>
      <c r="C184" s="284" t="s">
        <v>256</v>
      </c>
      <c r="D184" s="284" t="s">
        <v>256</v>
      </c>
      <c r="E184" s="284" t="s">
        <v>256</v>
      </c>
      <c r="K184" s="283"/>
    </row>
    <row r="185" spans="2:11" x14ac:dyDescent="0.2">
      <c r="B185" s="285" t="s">
        <v>1546</v>
      </c>
      <c r="C185" s="284" t="s">
        <v>256</v>
      </c>
      <c r="D185" s="284" t="s">
        <v>256</v>
      </c>
      <c r="E185" s="284" t="s">
        <v>256</v>
      </c>
      <c r="K185" s="283"/>
    </row>
    <row r="186" spans="2:11" x14ac:dyDescent="0.2">
      <c r="B186" s="370" t="s">
        <v>1547</v>
      </c>
      <c r="C186" s="370"/>
      <c r="D186" s="370"/>
      <c r="E186" s="370"/>
      <c r="K186" s="283"/>
    </row>
    <row r="187" spans="2:11" x14ac:dyDescent="0.2">
      <c r="K187" s="283"/>
    </row>
    <row r="188" spans="2:11" x14ac:dyDescent="0.2">
      <c r="B188" s="287" t="s">
        <v>1509</v>
      </c>
      <c r="K188" s="283"/>
    </row>
    <row r="189" spans="2:11" x14ac:dyDescent="0.2">
      <c r="B189" s="48" t="s">
        <v>1548</v>
      </c>
      <c r="K189" s="283"/>
    </row>
    <row r="190" spans="2:11" x14ac:dyDescent="0.2">
      <c r="B190" s="48" t="s">
        <v>1549</v>
      </c>
      <c r="K190" s="283"/>
    </row>
    <row r="191" spans="2:11" x14ac:dyDescent="0.2">
      <c r="B191" s="48" t="s">
        <v>1512</v>
      </c>
      <c r="K191" s="283"/>
    </row>
    <row r="192" spans="2:11" x14ac:dyDescent="0.2">
      <c r="K192" s="283"/>
    </row>
    <row r="193" spans="2:8" x14ac:dyDescent="0.2">
      <c r="C193" s="355" t="s">
        <v>1514</v>
      </c>
      <c r="D193" s="355"/>
      <c r="E193" s="287"/>
      <c r="F193" s="110"/>
      <c r="G193" s="110"/>
      <c r="H193" s="110"/>
    </row>
    <row r="194" spans="2:8" x14ac:dyDescent="0.2">
      <c r="B194" s="288" t="s">
        <v>1513</v>
      </c>
      <c r="C194" s="355" t="s">
        <v>1550</v>
      </c>
      <c r="D194" s="355"/>
      <c r="E194" s="287"/>
      <c r="F194" s="110"/>
      <c r="G194" s="110"/>
      <c r="H194" s="110"/>
    </row>
    <row r="195" spans="2:8" x14ac:dyDescent="0.2">
      <c r="F195" s="110"/>
      <c r="G195" s="110"/>
      <c r="H195" s="110"/>
    </row>
    <row r="196" spans="2:8" x14ac:dyDescent="0.2">
      <c r="F196" s="110"/>
      <c r="G196" s="110"/>
      <c r="H196" s="110"/>
    </row>
    <row r="197" spans="2:8" x14ac:dyDescent="0.2">
      <c r="F197" s="110"/>
      <c r="G197" s="110"/>
      <c r="H197" s="110"/>
    </row>
    <row r="198" spans="2:8" x14ac:dyDescent="0.2">
      <c r="F198" s="110"/>
      <c r="G198" s="110"/>
      <c r="H198" s="110"/>
    </row>
    <row r="199" spans="2:8" x14ac:dyDescent="0.2">
      <c r="F199" s="110"/>
      <c r="G199" s="110"/>
      <c r="H199" s="110"/>
    </row>
    <row r="200" spans="2:8" x14ac:dyDescent="0.2">
      <c r="F200" s="110"/>
      <c r="G200" s="110"/>
      <c r="H200" s="110"/>
    </row>
    <row r="201" spans="2:8" x14ac:dyDescent="0.2">
      <c r="F201" s="110"/>
      <c r="G201" s="110"/>
      <c r="H201" s="110"/>
    </row>
    <row r="202" spans="2:8" x14ac:dyDescent="0.2">
      <c r="F202" s="110"/>
      <c r="G202" s="110"/>
      <c r="H202" s="110"/>
    </row>
    <row r="203" spans="2:8" x14ac:dyDescent="0.2">
      <c r="F203" s="110"/>
      <c r="G203" s="110"/>
      <c r="H203" s="110"/>
    </row>
    <row r="204" spans="2:8" x14ac:dyDescent="0.2">
      <c r="F204" s="110"/>
      <c r="G204" s="110"/>
      <c r="H204" s="110"/>
    </row>
  </sheetData>
  <mergeCells count="15">
    <mergeCell ref="B186:E186"/>
    <mergeCell ref="C193:D193"/>
    <mergeCell ref="C194:D194"/>
    <mergeCell ref="B156:I156"/>
    <mergeCell ref="B179:E179"/>
    <mergeCell ref="B180:B181"/>
    <mergeCell ref="C180:C182"/>
    <mergeCell ref="D180:D182"/>
    <mergeCell ref="E180:E182"/>
    <mergeCell ref="G157:J157"/>
    <mergeCell ref="B81:B82"/>
    <mergeCell ref="C81:C82"/>
    <mergeCell ref="B123:E123"/>
    <mergeCell ref="B157:B158"/>
    <mergeCell ref="C157:D157"/>
  </mergeCells>
  <pageMargins left="0" right="0" top="0" bottom="0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J162"/>
  <sheetViews>
    <sheetView workbookViewId="0"/>
  </sheetViews>
  <sheetFormatPr defaultColWidth="8.85546875" defaultRowHeight="12" x14ac:dyDescent="0.2"/>
  <cols>
    <col min="1" max="1" width="3.28515625" style="48" customWidth="1"/>
    <col min="2" max="2" width="44.5703125" style="48" customWidth="1"/>
    <col min="3" max="3" width="18.5703125" style="48" customWidth="1"/>
    <col min="4" max="4" width="33.28515625" style="48" customWidth="1"/>
    <col min="5" max="5" width="16.7109375" style="48" customWidth="1"/>
    <col min="6" max="6" width="16.28515625" style="48" customWidth="1"/>
    <col min="7" max="7" width="15.7109375" style="48" customWidth="1"/>
    <col min="8" max="8" width="11.28515625" style="48" customWidth="1"/>
    <col min="9" max="10" width="10.7109375" style="48" customWidth="1"/>
    <col min="11" max="16384" width="8.85546875" style="48"/>
  </cols>
  <sheetData>
    <row r="1" spans="1:10" ht="16.149999999999999" customHeight="1" x14ac:dyDescent="0.2">
      <c r="A1" s="47"/>
      <c r="B1" s="27" t="s">
        <v>1201</v>
      </c>
      <c r="C1" s="47"/>
      <c r="D1" s="47"/>
      <c r="E1" s="47"/>
      <c r="F1" s="47"/>
      <c r="G1" s="47"/>
      <c r="H1" s="47"/>
      <c r="I1" s="47"/>
      <c r="J1" s="47"/>
    </row>
    <row r="2" spans="1:10" ht="13.15" customHeight="1" x14ac:dyDescent="0.2">
      <c r="A2" s="47"/>
      <c r="B2" s="2"/>
      <c r="C2" s="47"/>
      <c r="D2" s="47"/>
      <c r="E2" s="47"/>
      <c r="F2" s="47"/>
      <c r="G2" s="47"/>
      <c r="H2" s="47"/>
      <c r="I2" s="47"/>
      <c r="J2" s="47"/>
    </row>
    <row r="3" spans="1:10" ht="13.15" customHeight="1" x14ac:dyDescent="0.2">
      <c r="A3" s="3" t="s">
        <v>0</v>
      </c>
      <c r="B3" s="49" t="s">
        <v>1</v>
      </c>
      <c r="C3" s="47"/>
      <c r="D3" s="47"/>
      <c r="E3" s="47"/>
      <c r="F3" s="47"/>
      <c r="G3" s="47"/>
      <c r="H3" s="47"/>
      <c r="I3" s="47"/>
      <c r="J3" s="47"/>
    </row>
    <row r="4" spans="1:10" ht="28.15" customHeight="1" x14ac:dyDescent="0.2">
      <c r="A4" s="47"/>
      <c r="B4" s="16" t="s">
        <v>2</v>
      </c>
      <c r="C4" s="17" t="s">
        <v>3</v>
      </c>
      <c r="D4" s="18" t="s">
        <v>4</v>
      </c>
      <c r="E4" s="18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50" t="s">
        <v>10</v>
      </c>
    </row>
    <row r="5" spans="1:10" ht="13.15" customHeight="1" x14ac:dyDescent="0.2">
      <c r="A5" s="47"/>
      <c r="B5" s="19" t="s">
        <v>11</v>
      </c>
      <c r="C5" s="4"/>
      <c r="D5" s="4"/>
      <c r="E5" s="4"/>
      <c r="F5" s="4"/>
      <c r="G5" s="4"/>
      <c r="H5" s="51"/>
      <c r="I5" s="51"/>
      <c r="J5" s="47"/>
    </row>
    <row r="6" spans="1:10" ht="13.15" customHeight="1" x14ac:dyDescent="0.2">
      <c r="A6" s="47"/>
      <c r="B6" s="19" t="s">
        <v>12</v>
      </c>
      <c r="C6" s="4"/>
      <c r="D6" s="4"/>
      <c r="E6" s="4"/>
      <c r="F6" s="52"/>
      <c r="G6" s="51"/>
      <c r="H6" s="51"/>
      <c r="I6" s="51"/>
      <c r="J6" s="47"/>
    </row>
    <row r="7" spans="1:10" ht="13.15" customHeight="1" x14ac:dyDescent="0.2">
      <c r="A7" s="5" t="s">
        <v>13</v>
      </c>
      <c r="B7" s="20" t="s">
        <v>14</v>
      </c>
      <c r="C7" s="4" t="s">
        <v>15</v>
      </c>
      <c r="D7" s="4" t="s">
        <v>16</v>
      </c>
      <c r="E7" s="6">
        <v>5771785</v>
      </c>
      <c r="F7" s="7">
        <v>46055.96</v>
      </c>
      <c r="G7" s="8">
        <v>8.2299999999999998E-2</v>
      </c>
      <c r="H7" s="9"/>
      <c r="I7" s="9"/>
      <c r="J7" s="47"/>
    </row>
    <row r="8" spans="1:10" ht="13.15" customHeight="1" x14ac:dyDescent="0.2">
      <c r="A8" s="5" t="s">
        <v>17</v>
      </c>
      <c r="B8" s="20" t="s">
        <v>18</v>
      </c>
      <c r="C8" s="4" t="s">
        <v>19</v>
      </c>
      <c r="D8" s="4" t="s">
        <v>20</v>
      </c>
      <c r="E8" s="6">
        <v>13647455</v>
      </c>
      <c r="F8" s="7">
        <v>39072.660000000003</v>
      </c>
      <c r="G8" s="8">
        <v>6.9800000000000001E-2</v>
      </c>
      <c r="H8" s="9"/>
      <c r="I8" s="9"/>
      <c r="J8" s="47"/>
    </row>
    <row r="9" spans="1:10" ht="13.15" customHeight="1" x14ac:dyDescent="0.2">
      <c r="A9" s="5" t="s">
        <v>32</v>
      </c>
      <c r="B9" s="20" t="s">
        <v>33</v>
      </c>
      <c r="C9" s="4" t="s">
        <v>34</v>
      </c>
      <c r="D9" s="4" t="s">
        <v>35</v>
      </c>
      <c r="E9" s="6">
        <v>352751</v>
      </c>
      <c r="F9" s="7">
        <v>37402.19</v>
      </c>
      <c r="G9" s="8">
        <v>6.6799999999999998E-2</v>
      </c>
      <c r="H9" s="9"/>
      <c r="I9" s="9"/>
      <c r="J9" s="47"/>
    </row>
    <row r="10" spans="1:10" ht="13.15" customHeight="1" x14ac:dyDescent="0.2">
      <c r="A10" s="5" t="s">
        <v>28</v>
      </c>
      <c r="B10" s="20" t="s">
        <v>29</v>
      </c>
      <c r="C10" s="4" t="s">
        <v>30</v>
      </c>
      <c r="D10" s="4" t="s">
        <v>31</v>
      </c>
      <c r="E10" s="6">
        <v>8209670</v>
      </c>
      <c r="F10" s="7">
        <v>36044.559999999998</v>
      </c>
      <c r="G10" s="8">
        <v>6.4399999999999999E-2</v>
      </c>
      <c r="H10" s="9"/>
      <c r="I10" s="9"/>
      <c r="J10" s="47"/>
    </row>
    <row r="11" spans="1:10" ht="13.15" customHeight="1" x14ac:dyDescent="0.2">
      <c r="A11" s="5" t="s">
        <v>21</v>
      </c>
      <c r="B11" s="20" t="s">
        <v>22</v>
      </c>
      <c r="C11" s="4" t="s">
        <v>23</v>
      </c>
      <c r="D11" s="4" t="s">
        <v>24</v>
      </c>
      <c r="E11" s="6">
        <v>10322837</v>
      </c>
      <c r="F11" s="7">
        <v>29621.38</v>
      </c>
      <c r="G11" s="8">
        <v>5.2900000000000003E-2</v>
      </c>
      <c r="H11" s="9"/>
      <c r="I11" s="9"/>
      <c r="J11" s="47"/>
    </row>
    <row r="12" spans="1:10" ht="13.15" customHeight="1" x14ac:dyDescent="0.2">
      <c r="A12" s="5" t="s">
        <v>112</v>
      </c>
      <c r="B12" s="20" t="s">
        <v>113</v>
      </c>
      <c r="C12" s="4" t="s">
        <v>114</v>
      </c>
      <c r="D12" s="4" t="s">
        <v>35</v>
      </c>
      <c r="E12" s="6">
        <v>236313</v>
      </c>
      <c r="F12" s="7">
        <v>29541.49</v>
      </c>
      <c r="G12" s="8">
        <v>5.28E-2</v>
      </c>
      <c r="H12" s="9"/>
      <c r="I12" s="9"/>
      <c r="J12" s="47"/>
    </row>
    <row r="13" spans="1:10" ht="13.15" customHeight="1" x14ac:dyDescent="0.2">
      <c r="A13" s="5" t="s">
        <v>25</v>
      </c>
      <c r="B13" s="20" t="s">
        <v>26</v>
      </c>
      <c r="C13" s="4" t="s">
        <v>27</v>
      </c>
      <c r="D13" s="4" t="s">
        <v>16</v>
      </c>
      <c r="E13" s="6">
        <v>2035120</v>
      </c>
      <c r="F13" s="7">
        <v>27986.97</v>
      </c>
      <c r="G13" s="8">
        <v>0.05</v>
      </c>
      <c r="H13" s="9"/>
      <c r="I13" s="9"/>
      <c r="J13" s="47"/>
    </row>
    <row r="14" spans="1:10" ht="13.15" customHeight="1" x14ac:dyDescent="0.2">
      <c r="A14" s="5" t="s">
        <v>36</v>
      </c>
      <c r="B14" s="20" t="s">
        <v>37</v>
      </c>
      <c r="C14" s="4" t="s">
        <v>38</v>
      </c>
      <c r="D14" s="4" t="s">
        <v>16</v>
      </c>
      <c r="E14" s="6">
        <v>6089925</v>
      </c>
      <c r="F14" s="7">
        <v>23887.73</v>
      </c>
      <c r="G14" s="8">
        <v>4.2700000000000002E-2</v>
      </c>
      <c r="H14" s="9"/>
      <c r="I14" s="9"/>
      <c r="J14" s="47"/>
    </row>
    <row r="15" spans="1:10" ht="13.15" customHeight="1" x14ac:dyDescent="0.2">
      <c r="A15" s="5" t="s">
        <v>57</v>
      </c>
      <c r="B15" s="20" t="s">
        <v>58</v>
      </c>
      <c r="C15" s="4" t="s">
        <v>59</v>
      </c>
      <c r="D15" s="4" t="s">
        <v>42</v>
      </c>
      <c r="E15" s="6">
        <v>159145</v>
      </c>
      <c r="F15" s="7">
        <v>22463.32</v>
      </c>
      <c r="G15" s="8">
        <v>4.0099999999999997E-2</v>
      </c>
      <c r="H15" s="9"/>
      <c r="I15" s="9"/>
      <c r="J15" s="47"/>
    </row>
    <row r="16" spans="1:10" ht="13.15" customHeight="1" x14ac:dyDescent="0.2">
      <c r="A16" s="5" t="s">
        <v>47</v>
      </c>
      <c r="B16" s="20" t="s">
        <v>48</v>
      </c>
      <c r="C16" s="4" t="s">
        <v>49</v>
      </c>
      <c r="D16" s="4" t="s">
        <v>16</v>
      </c>
      <c r="E16" s="6">
        <v>1598937</v>
      </c>
      <c r="F16" s="7">
        <v>21516.9</v>
      </c>
      <c r="G16" s="8">
        <v>3.8399999999999997E-2</v>
      </c>
      <c r="H16" s="9"/>
      <c r="I16" s="9"/>
      <c r="J16" s="47"/>
    </row>
    <row r="17" spans="1:10" ht="13.15" customHeight="1" x14ac:dyDescent="0.2">
      <c r="A17" s="5" t="s">
        <v>43</v>
      </c>
      <c r="B17" s="20" t="s">
        <v>44</v>
      </c>
      <c r="C17" s="4" t="s">
        <v>45</v>
      </c>
      <c r="D17" s="4" t="s">
        <v>46</v>
      </c>
      <c r="E17" s="6">
        <v>1915041</v>
      </c>
      <c r="F17" s="7">
        <v>20525.41</v>
      </c>
      <c r="G17" s="8">
        <v>3.6700000000000003E-2</v>
      </c>
      <c r="H17" s="9"/>
      <c r="I17" s="9"/>
      <c r="J17" s="47"/>
    </row>
    <row r="18" spans="1:10" ht="13.15" customHeight="1" x14ac:dyDescent="0.2">
      <c r="A18" s="5" t="s">
        <v>39</v>
      </c>
      <c r="B18" s="20" t="s">
        <v>40</v>
      </c>
      <c r="C18" s="4" t="s">
        <v>41</v>
      </c>
      <c r="D18" s="4" t="s">
        <v>42</v>
      </c>
      <c r="E18" s="6">
        <v>641849</v>
      </c>
      <c r="F18" s="7">
        <v>19697.060000000001</v>
      </c>
      <c r="G18" s="8">
        <v>3.5200000000000002E-2</v>
      </c>
      <c r="H18" s="9"/>
      <c r="I18" s="9"/>
      <c r="J18" s="47"/>
    </row>
    <row r="19" spans="1:10" ht="13.15" customHeight="1" x14ac:dyDescent="0.2">
      <c r="A19" s="5" t="s">
        <v>53</v>
      </c>
      <c r="B19" s="20" t="s">
        <v>54</v>
      </c>
      <c r="C19" s="4" t="s">
        <v>55</v>
      </c>
      <c r="D19" s="4" t="s">
        <v>56</v>
      </c>
      <c r="E19" s="6">
        <v>1048262</v>
      </c>
      <c r="F19" s="7">
        <v>19413.810000000001</v>
      </c>
      <c r="G19" s="8">
        <v>3.4700000000000002E-2</v>
      </c>
      <c r="H19" s="9"/>
      <c r="I19" s="9"/>
      <c r="J19" s="47"/>
    </row>
    <row r="20" spans="1:10" ht="13.15" customHeight="1" x14ac:dyDescent="0.2">
      <c r="A20" s="5" t="s">
        <v>50</v>
      </c>
      <c r="B20" s="20" t="s">
        <v>51</v>
      </c>
      <c r="C20" s="4" t="s">
        <v>52</v>
      </c>
      <c r="D20" s="4" t="s">
        <v>46</v>
      </c>
      <c r="E20" s="6">
        <v>1701022</v>
      </c>
      <c r="F20" s="7">
        <v>17017.02</v>
      </c>
      <c r="G20" s="8">
        <v>3.04E-2</v>
      </c>
      <c r="H20" s="9"/>
      <c r="I20" s="9"/>
      <c r="J20" s="47"/>
    </row>
    <row r="21" spans="1:10" ht="13.15" customHeight="1" x14ac:dyDescent="0.2">
      <c r="A21" s="5" t="s">
        <v>102</v>
      </c>
      <c r="B21" s="20" t="s">
        <v>103</v>
      </c>
      <c r="C21" s="4" t="s">
        <v>104</v>
      </c>
      <c r="D21" s="4" t="s">
        <v>105</v>
      </c>
      <c r="E21" s="6">
        <v>6041949</v>
      </c>
      <c r="F21" s="7">
        <v>16953.71</v>
      </c>
      <c r="G21" s="8">
        <v>3.0300000000000001E-2</v>
      </c>
      <c r="H21" s="9"/>
      <c r="I21" s="9"/>
      <c r="J21" s="47"/>
    </row>
    <row r="22" spans="1:10" ht="13.15" customHeight="1" x14ac:dyDescent="0.2">
      <c r="A22" s="5" t="s">
        <v>513</v>
      </c>
      <c r="B22" s="20" t="s">
        <v>514</v>
      </c>
      <c r="C22" s="4" t="s">
        <v>515</v>
      </c>
      <c r="D22" s="4" t="s">
        <v>219</v>
      </c>
      <c r="E22" s="6">
        <v>1401976</v>
      </c>
      <c r="F22" s="7">
        <v>16560.14</v>
      </c>
      <c r="G22" s="8">
        <v>2.9600000000000001E-2</v>
      </c>
      <c r="H22" s="9"/>
      <c r="I22" s="9"/>
      <c r="J22" s="47"/>
    </row>
    <row r="23" spans="1:10" ht="13.15" customHeight="1" x14ac:dyDescent="0.2">
      <c r="A23" s="5" t="s">
        <v>60</v>
      </c>
      <c r="B23" s="20" t="s">
        <v>61</v>
      </c>
      <c r="C23" s="4" t="s">
        <v>62</v>
      </c>
      <c r="D23" s="4" t="s">
        <v>46</v>
      </c>
      <c r="E23" s="6">
        <v>455117</v>
      </c>
      <c r="F23" s="7">
        <v>9245.7000000000007</v>
      </c>
      <c r="G23" s="8">
        <v>1.6500000000000001E-2</v>
      </c>
      <c r="H23" s="9"/>
      <c r="I23" s="9"/>
      <c r="J23" s="47"/>
    </row>
    <row r="24" spans="1:10" ht="13.15" customHeight="1" x14ac:dyDescent="0.2">
      <c r="A24" s="5" t="s">
        <v>63</v>
      </c>
      <c r="B24" s="20" t="s">
        <v>64</v>
      </c>
      <c r="C24" s="4" t="s">
        <v>65</v>
      </c>
      <c r="D24" s="4" t="s">
        <v>66</v>
      </c>
      <c r="E24" s="6">
        <v>812832</v>
      </c>
      <c r="F24" s="7">
        <v>9043.57</v>
      </c>
      <c r="G24" s="8">
        <v>1.6199999999999999E-2</v>
      </c>
      <c r="H24" s="9"/>
      <c r="I24" s="9"/>
      <c r="J24" s="47"/>
    </row>
    <row r="25" spans="1:10" ht="13.15" customHeight="1" x14ac:dyDescent="0.2">
      <c r="A25" s="5" t="s">
        <v>70</v>
      </c>
      <c r="B25" s="20" t="s">
        <v>71</v>
      </c>
      <c r="C25" s="4" t="s">
        <v>72</v>
      </c>
      <c r="D25" s="4" t="s">
        <v>66</v>
      </c>
      <c r="E25" s="6">
        <v>609491</v>
      </c>
      <c r="F25" s="7">
        <v>8271.4</v>
      </c>
      <c r="G25" s="8">
        <v>1.4800000000000001E-2</v>
      </c>
      <c r="H25" s="9"/>
      <c r="I25" s="9"/>
      <c r="J25" s="47"/>
    </row>
    <row r="26" spans="1:10" ht="13.15" customHeight="1" x14ac:dyDescent="0.2">
      <c r="A26" s="5" t="s">
        <v>67</v>
      </c>
      <c r="B26" s="20" t="s">
        <v>68</v>
      </c>
      <c r="C26" s="4" t="s">
        <v>69</v>
      </c>
      <c r="D26" s="4" t="s">
        <v>66</v>
      </c>
      <c r="E26" s="6">
        <v>549910</v>
      </c>
      <c r="F26" s="7">
        <v>8058.38</v>
      </c>
      <c r="G26" s="8">
        <v>1.44E-2</v>
      </c>
      <c r="H26" s="9"/>
      <c r="I26" s="9"/>
      <c r="J26" s="47"/>
    </row>
    <row r="27" spans="1:10" ht="13.15" customHeight="1" x14ac:dyDescent="0.2">
      <c r="A27" s="5" t="s">
        <v>516</v>
      </c>
      <c r="B27" s="20" t="s">
        <v>517</v>
      </c>
      <c r="C27" s="4" t="s">
        <v>518</v>
      </c>
      <c r="D27" s="4" t="s">
        <v>46</v>
      </c>
      <c r="E27" s="6">
        <v>4658682</v>
      </c>
      <c r="F27" s="7">
        <v>7937.93</v>
      </c>
      <c r="G27" s="8">
        <v>1.4200000000000001E-2</v>
      </c>
      <c r="H27" s="9"/>
      <c r="I27" s="9"/>
      <c r="J27" s="47"/>
    </row>
    <row r="28" spans="1:10" ht="13.15" customHeight="1" x14ac:dyDescent="0.2">
      <c r="A28" s="5" t="s">
        <v>77</v>
      </c>
      <c r="B28" s="20" t="s">
        <v>78</v>
      </c>
      <c r="C28" s="4" t="s">
        <v>79</v>
      </c>
      <c r="D28" s="4" t="s">
        <v>80</v>
      </c>
      <c r="E28" s="6">
        <v>1163620</v>
      </c>
      <c r="F28" s="7">
        <v>6695.47</v>
      </c>
      <c r="G28" s="8">
        <v>1.2E-2</v>
      </c>
      <c r="H28" s="9"/>
      <c r="I28" s="9"/>
      <c r="J28" s="47"/>
    </row>
    <row r="29" spans="1:10" ht="13.15" customHeight="1" x14ac:dyDescent="0.2">
      <c r="A29" s="5" t="s">
        <v>519</v>
      </c>
      <c r="B29" s="20" t="s">
        <v>520</v>
      </c>
      <c r="C29" s="4" t="s">
        <v>521</v>
      </c>
      <c r="D29" s="4" t="s">
        <v>522</v>
      </c>
      <c r="E29" s="6">
        <v>2309159</v>
      </c>
      <c r="F29" s="7">
        <v>6010.74</v>
      </c>
      <c r="G29" s="8">
        <v>1.0699999999999999E-2</v>
      </c>
      <c r="H29" s="9"/>
      <c r="I29" s="9"/>
      <c r="J29" s="47"/>
    </row>
    <row r="30" spans="1:10" ht="13.15" customHeight="1" x14ac:dyDescent="0.2">
      <c r="A30" s="5" t="s">
        <v>523</v>
      </c>
      <c r="B30" s="20" t="s">
        <v>524</v>
      </c>
      <c r="C30" s="4" t="s">
        <v>525</v>
      </c>
      <c r="D30" s="4" t="s">
        <v>526</v>
      </c>
      <c r="E30" s="6">
        <v>1728951</v>
      </c>
      <c r="F30" s="7">
        <v>5358.88</v>
      </c>
      <c r="G30" s="8">
        <v>9.5999999999999992E-3</v>
      </c>
      <c r="H30" s="9"/>
      <c r="I30" s="9"/>
      <c r="J30" s="47"/>
    </row>
    <row r="31" spans="1:10" ht="13.15" customHeight="1" x14ac:dyDescent="0.2">
      <c r="A31" s="5" t="s">
        <v>527</v>
      </c>
      <c r="B31" s="20" t="s">
        <v>528</v>
      </c>
      <c r="C31" s="4" t="s">
        <v>529</v>
      </c>
      <c r="D31" s="4" t="s">
        <v>530</v>
      </c>
      <c r="E31" s="6">
        <v>947665</v>
      </c>
      <c r="F31" s="7">
        <v>5063.8500000000004</v>
      </c>
      <c r="G31" s="8">
        <v>8.9999999999999993E-3</v>
      </c>
      <c r="H31" s="9"/>
      <c r="I31" s="9"/>
      <c r="J31" s="47"/>
    </row>
    <row r="32" spans="1:10" ht="13.15" customHeight="1" x14ac:dyDescent="0.2">
      <c r="A32" s="5" t="s">
        <v>81</v>
      </c>
      <c r="B32" s="20" t="s">
        <v>82</v>
      </c>
      <c r="C32" s="4" t="s">
        <v>83</v>
      </c>
      <c r="D32" s="4" t="s">
        <v>84</v>
      </c>
      <c r="E32" s="6">
        <v>3951545</v>
      </c>
      <c r="F32" s="7">
        <v>4944.57</v>
      </c>
      <c r="G32" s="8">
        <v>8.8000000000000005E-3</v>
      </c>
      <c r="H32" s="9"/>
      <c r="I32" s="9"/>
      <c r="J32" s="47"/>
    </row>
    <row r="33" spans="1:10" ht="13.15" customHeight="1" x14ac:dyDescent="0.2">
      <c r="A33" s="5" t="s">
        <v>531</v>
      </c>
      <c r="B33" s="20" t="s">
        <v>532</v>
      </c>
      <c r="C33" s="4" t="s">
        <v>533</v>
      </c>
      <c r="D33" s="4" t="s">
        <v>121</v>
      </c>
      <c r="E33" s="6">
        <v>345303</v>
      </c>
      <c r="F33" s="7">
        <v>3000.68</v>
      </c>
      <c r="G33" s="8">
        <v>5.4000000000000003E-3</v>
      </c>
      <c r="H33" s="9"/>
      <c r="I33" s="9"/>
      <c r="J33" s="47"/>
    </row>
    <row r="34" spans="1:10" ht="13.15" customHeight="1" x14ac:dyDescent="0.2">
      <c r="A34" s="5" t="s">
        <v>73</v>
      </c>
      <c r="B34" s="20" t="s">
        <v>74</v>
      </c>
      <c r="C34" s="4" t="s">
        <v>75</v>
      </c>
      <c r="D34" s="4" t="s">
        <v>76</v>
      </c>
      <c r="E34" s="6">
        <v>1766326</v>
      </c>
      <c r="F34" s="7">
        <v>2910.55</v>
      </c>
      <c r="G34" s="8">
        <v>5.1999999999999998E-3</v>
      </c>
      <c r="H34" s="9"/>
      <c r="I34" s="9"/>
      <c r="J34" s="47"/>
    </row>
    <row r="35" spans="1:10" ht="13.15" customHeight="1" x14ac:dyDescent="0.2">
      <c r="A35" s="5" t="s">
        <v>85</v>
      </c>
      <c r="B35" s="20" t="s">
        <v>86</v>
      </c>
      <c r="C35" s="4" t="s">
        <v>87</v>
      </c>
      <c r="D35" s="4" t="s">
        <v>80</v>
      </c>
      <c r="E35" s="6">
        <v>352567</v>
      </c>
      <c r="F35" s="7">
        <v>2517.15</v>
      </c>
      <c r="G35" s="8">
        <v>4.4999999999999997E-3</v>
      </c>
      <c r="H35" s="9"/>
      <c r="I35" s="9"/>
      <c r="J35" s="47"/>
    </row>
    <row r="36" spans="1:10" ht="13.15" customHeight="1" x14ac:dyDescent="0.2">
      <c r="A36" s="5" t="s">
        <v>88</v>
      </c>
      <c r="B36" s="20" t="s">
        <v>89</v>
      </c>
      <c r="C36" s="4" t="s">
        <v>90</v>
      </c>
      <c r="D36" s="4" t="s">
        <v>91</v>
      </c>
      <c r="E36" s="6">
        <v>104790</v>
      </c>
      <c r="F36" s="7">
        <v>2066.14</v>
      </c>
      <c r="G36" s="8">
        <v>3.7000000000000002E-3</v>
      </c>
      <c r="H36" s="9"/>
      <c r="I36" s="9"/>
      <c r="J36" s="47"/>
    </row>
    <row r="37" spans="1:10" ht="13.15" customHeight="1" x14ac:dyDescent="0.2">
      <c r="A37" s="5" t="s">
        <v>92</v>
      </c>
      <c r="B37" s="20" t="s">
        <v>93</v>
      </c>
      <c r="C37" s="4" t="s">
        <v>94</v>
      </c>
      <c r="D37" s="4" t="s">
        <v>95</v>
      </c>
      <c r="E37" s="6">
        <v>134254</v>
      </c>
      <c r="F37" s="7">
        <v>1991.12</v>
      </c>
      <c r="G37" s="8">
        <v>3.5999999999999999E-3</v>
      </c>
      <c r="H37" s="9"/>
      <c r="I37" s="9"/>
      <c r="J37" s="47"/>
    </row>
    <row r="38" spans="1:10" ht="13.15" customHeight="1" x14ac:dyDescent="0.2">
      <c r="A38" s="5" t="s">
        <v>96</v>
      </c>
      <c r="B38" s="20" t="s">
        <v>97</v>
      </c>
      <c r="C38" s="4" t="s">
        <v>98</v>
      </c>
      <c r="D38" s="4" t="s">
        <v>84</v>
      </c>
      <c r="E38" s="6">
        <v>103262</v>
      </c>
      <c r="F38" s="7">
        <v>1348.09</v>
      </c>
      <c r="G38" s="8">
        <v>2.3999999999999998E-3</v>
      </c>
      <c r="H38" s="9"/>
      <c r="I38" s="9"/>
      <c r="J38" s="47"/>
    </row>
    <row r="39" spans="1:10" ht="13.15" customHeight="1" x14ac:dyDescent="0.2">
      <c r="A39" s="5" t="s">
        <v>122</v>
      </c>
      <c r="B39" s="20" t="s">
        <v>123</v>
      </c>
      <c r="C39" s="4" t="s">
        <v>124</v>
      </c>
      <c r="D39" s="4" t="s">
        <v>125</v>
      </c>
      <c r="E39" s="6">
        <v>31709</v>
      </c>
      <c r="F39" s="7">
        <v>1267.5999999999999</v>
      </c>
      <c r="G39" s="8">
        <v>2.3E-3</v>
      </c>
      <c r="H39" s="9"/>
      <c r="I39" s="9"/>
      <c r="J39" s="47"/>
    </row>
    <row r="40" spans="1:10" ht="13.15" customHeight="1" x14ac:dyDescent="0.2">
      <c r="A40" s="5" t="s">
        <v>534</v>
      </c>
      <c r="B40" s="20" t="s">
        <v>535</v>
      </c>
      <c r="C40" s="4" t="s">
        <v>536</v>
      </c>
      <c r="D40" s="4" t="s">
        <v>219</v>
      </c>
      <c r="E40" s="6">
        <v>162516</v>
      </c>
      <c r="F40" s="7">
        <v>1037.01</v>
      </c>
      <c r="G40" s="8">
        <v>1.9E-3</v>
      </c>
      <c r="H40" s="9"/>
      <c r="I40" s="9"/>
      <c r="J40" s="47"/>
    </row>
    <row r="41" spans="1:10" ht="13.15" customHeight="1" x14ac:dyDescent="0.2">
      <c r="A41" s="5" t="s">
        <v>115</v>
      </c>
      <c r="B41" s="20" t="s">
        <v>116</v>
      </c>
      <c r="C41" s="4" t="s">
        <v>117</v>
      </c>
      <c r="D41" s="4" t="s">
        <v>56</v>
      </c>
      <c r="E41" s="6">
        <v>150000</v>
      </c>
      <c r="F41" s="7">
        <v>587.54999999999995</v>
      </c>
      <c r="G41" s="8">
        <v>1E-3</v>
      </c>
      <c r="H41" s="9"/>
      <c r="I41" s="9"/>
      <c r="J41" s="47"/>
    </row>
    <row r="42" spans="1:10" ht="13.15" customHeight="1" x14ac:dyDescent="0.2">
      <c r="A42" s="5" t="s">
        <v>99</v>
      </c>
      <c r="B42" s="20" t="s">
        <v>100</v>
      </c>
      <c r="C42" s="4" t="s">
        <v>101</v>
      </c>
      <c r="D42" s="4" t="s">
        <v>76</v>
      </c>
      <c r="E42" s="6">
        <v>200000</v>
      </c>
      <c r="F42" s="7">
        <v>561.6</v>
      </c>
      <c r="G42" s="8">
        <v>1E-3</v>
      </c>
      <c r="H42" s="9"/>
      <c r="I42" s="9"/>
      <c r="J42" s="47"/>
    </row>
    <row r="43" spans="1:10" ht="13.15" customHeight="1" x14ac:dyDescent="0.2">
      <c r="A43" s="5" t="s">
        <v>106</v>
      </c>
      <c r="B43" s="20" t="s">
        <v>107</v>
      </c>
      <c r="C43" s="4" t="s">
        <v>108</v>
      </c>
      <c r="D43" s="4" t="s">
        <v>76</v>
      </c>
      <c r="E43" s="6">
        <v>41044</v>
      </c>
      <c r="F43" s="7">
        <v>481.9</v>
      </c>
      <c r="G43" s="8">
        <v>8.9999999999999998E-4</v>
      </c>
      <c r="H43" s="9"/>
      <c r="I43" s="9"/>
      <c r="J43" s="47"/>
    </row>
    <row r="44" spans="1:10" ht="13.15" customHeight="1" x14ac:dyDescent="0.2">
      <c r="A44" s="5" t="s">
        <v>109</v>
      </c>
      <c r="B44" s="20" t="s">
        <v>110</v>
      </c>
      <c r="C44" s="4" t="s">
        <v>111</v>
      </c>
      <c r="D44" s="4" t="s">
        <v>84</v>
      </c>
      <c r="E44" s="6">
        <v>5803</v>
      </c>
      <c r="F44" s="7">
        <v>304.19</v>
      </c>
      <c r="G44" s="8">
        <v>5.0000000000000001E-4</v>
      </c>
      <c r="H44" s="9"/>
      <c r="I44" s="9"/>
      <c r="J44" s="47"/>
    </row>
    <row r="45" spans="1:10" ht="13.15" customHeight="1" x14ac:dyDescent="0.2">
      <c r="A45" s="5" t="s">
        <v>126</v>
      </c>
      <c r="B45" s="20" t="s">
        <v>127</v>
      </c>
      <c r="C45" s="4" t="s">
        <v>128</v>
      </c>
      <c r="D45" s="4" t="s">
        <v>105</v>
      </c>
      <c r="E45" s="6">
        <v>15060</v>
      </c>
      <c r="F45" s="7">
        <v>162.41</v>
      </c>
      <c r="G45" s="8">
        <v>2.9999999999999997E-4</v>
      </c>
      <c r="H45" s="9"/>
      <c r="I45" s="9"/>
      <c r="J45" s="47"/>
    </row>
    <row r="46" spans="1:10" ht="13.15" customHeight="1" x14ac:dyDescent="0.2">
      <c r="A46" s="5" t="s">
        <v>118</v>
      </c>
      <c r="B46" s="20" t="s">
        <v>119</v>
      </c>
      <c r="C46" s="4" t="s">
        <v>120</v>
      </c>
      <c r="D46" s="4" t="s">
        <v>121</v>
      </c>
      <c r="E46" s="6">
        <v>34765</v>
      </c>
      <c r="F46" s="7">
        <v>159.15</v>
      </c>
      <c r="G46" s="8">
        <v>2.9999999999999997E-4</v>
      </c>
      <c r="H46" s="9"/>
      <c r="I46" s="9"/>
      <c r="J46" s="47"/>
    </row>
    <row r="47" spans="1:10" ht="13.15" customHeight="1" x14ac:dyDescent="0.2">
      <c r="A47" s="5" t="s">
        <v>537</v>
      </c>
      <c r="B47" s="20" t="s">
        <v>538</v>
      </c>
      <c r="C47" s="4" t="s">
        <v>539</v>
      </c>
      <c r="D47" s="4" t="s">
        <v>540</v>
      </c>
      <c r="E47" s="6">
        <v>18249</v>
      </c>
      <c r="F47" s="7">
        <v>116.46</v>
      </c>
      <c r="G47" s="8">
        <v>2.0000000000000001E-4</v>
      </c>
      <c r="H47" s="9"/>
      <c r="I47" s="9"/>
      <c r="J47" s="47"/>
    </row>
    <row r="48" spans="1:10" ht="13.15" customHeight="1" x14ac:dyDescent="0.2">
      <c r="A48" s="47"/>
      <c r="B48" s="21" t="s">
        <v>129</v>
      </c>
      <c r="C48" s="1"/>
      <c r="D48" s="1"/>
      <c r="E48" s="1"/>
      <c r="F48" s="10">
        <v>512902.40000000002</v>
      </c>
      <c r="G48" s="11">
        <v>0.91649999999999998</v>
      </c>
      <c r="H48" s="12"/>
      <c r="I48" s="12"/>
      <c r="J48" s="47"/>
    </row>
    <row r="49" spans="1:10" ht="13.15" customHeight="1" x14ac:dyDescent="0.2">
      <c r="A49" s="47"/>
      <c r="B49" s="19" t="s">
        <v>226</v>
      </c>
      <c r="C49" s="4"/>
      <c r="D49" s="4"/>
      <c r="E49" s="4"/>
      <c r="F49" s="52"/>
      <c r="G49" s="51"/>
      <c r="H49" s="51"/>
      <c r="I49" s="51"/>
      <c r="J49" s="47"/>
    </row>
    <row r="50" spans="1:10" ht="13.15" customHeight="1" x14ac:dyDescent="0.2">
      <c r="A50" s="5" t="s">
        <v>227</v>
      </c>
      <c r="B50" s="20" t="s">
        <v>228</v>
      </c>
      <c r="C50" s="4" t="s">
        <v>229</v>
      </c>
      <c r="D50" s="4" t="s">
        <v>193</v>
      </c>
      <c r="E50" s="6">
        <v>3212391</v>
      </c>
      <c r="F50" s="7">
        <v>14071.56</v>
      </c>
      <c r="G50" s="8">
        <v>2.5100000000000001E-2</v>
      </c>
      <c r="H50" s="9"/>
      <c r="I50" s="9"/>
      <c r="J50" s="47"/>
    </row>
    <row r="51" spans="1:10" ht="13.15" customHeight="1" x14ac:dyDescent="0.2">
      <c r="A51" s="5" t="s">
        <v>230</v>
      </c>
      <c r="B51" s="20" t="s">
        <v>231</v>
      </c>
      <c r="C51" s="4" t="s">
        <v>232</v>
      </c>
      <c r="D51" s="4" t="s">
        <v>193</v>
      </c>
      <c r="E51" s="6">
        <v>4069460</v>
      </c>
      <c r="F51" s="7">
        <v>13471.54</v>
      </c>
      <c r="G51" s="8">
        <v>2.41E-2</v>
      </c>
      <c r="H51" s="9"/>
      <c r="I51" s="9"/>
      <c r="J51" s="47"/>
    </row>
    <row r="52" spans="1:10" ht="13.15" customHeight="1" x14ac:dyDescent="0.2">
      <c r="A52" s="47"/>
      <c r="B52" s="21" t="s">
        <v>129</v>
      </c>
      <c r="C52" s="1"/>
      <c r="D52" s="1"/>
      <c r="E52" s="1"/>
      <c r="F52" s="10">
        <v>27543.1</v>
      </c>
      <c r="G52" s="11">
        <v>4.9200000000000001E-2</v>
      </c>
      <c r="H52" s="12"/>
      <c r="I52" s="12"/>
      <c r="J52" s="47"/>
    </row>
    <row r="53" spans="1:10" ht="13.15" customHeight="1" x14ac:dyDescent="0.2">
      <c r="A53" s="47"/>
      <c r="B53" s="21" t="s">
        <v>236</v>
      </c>
      <c r="C53" s="1"/>
      <c r="D53" s="1"/>
      <c r="E53" s="1"/>
      <c r="F53" s="12" t="s">
        <v>237</v>
      </c>
      <c r="G53" s="12" t="s">
        <v>237</v>
      </c>
      <c r="H53" s="12"/>
      <c r="I53" s="12"/>
      <c r="J53" s="47"/>
    </row>
    <row r="54" spans="1:10" ht="13.15" customHeight="1" x14ac:dyDescent="0.2">
      <c r="A54" s="47"/>
      <c r="B54" s="21" t="s">
        <v>129</v>
      </c>
      <c r="C54" s="1"/>
      <c r="D54" s="1"/>
      <c r="E54" s="1"/>
      <c r="F54" s="12" t="s">
        <v>237</v>
      </c>
      <c r="G54" s="12" t="s">
        <v>237</v>
      </c>
      <c r="H54" s="12"/>
      <c r="I54" s="12"/>
      <c r="J54" s="47"/>
    </row>
    <row r="55" spans="1:10" ht="13.15" customHeight="1" x14ac:dyDescent="0.2">
      <c r="A55" s="47"/>
      <c r="B55" s="21" t="s">
        <v>238</v>
      </c>
      <c r="C55" s="13"/>
      <c r="D55" s="1"/>
      <c r="E55" s="13"/>
      <c r="F55" s="10">
        <v>540445.5</v>
      </c>
      <c r="G55" s="11">
        <v>0.9657</v>
      </c>
      <c r="H55" s="12"/>
      <c r="I55" s="12"/>
      <c r="J55" s="47"/>
    </row>
    <row r="56" spans="1:10" ht="13.15" customHeight="1" x14ac:dyDescent="0.2">
      <c r="A56" s="47"/>
      <c r="B56" s="19" t="s">
        <v>313</v>
      </c>
      <c r="C56" s="4"/>
      <c r="D56" s="4"/>
      <c r="E56" s="4"/>
      <c r="F56" s="4"/>
      <c r="G56" s="4"/>
      <c r="H56" s="51"/>
      <c r="I56" s="51"/>
      <c r="J56" s="47"/>
    </row>
    <row r="57" spans="1:10" ht="13.15" customHeight="1" x14ac:dyDescent="0.2">
      <c r="A57" s="47"/>
      <c r="B57" s="19" t="s">
        <v>403</v>
      </c>
      <c r="C57" s="4"/>
      <c r="D57" s="4"/>
      <c r="E57" s="4"/>
      <c r="F57" s="52"/>
      <c r="G57" s="51"/>
      <c r="H57" s="51"/>
      <c r="I57" s="51"/>
      <c r="J57" s="47"/>
    </row>
    <row r="58" spans="1:10" ht="13.15" customHeight="1" x14ac:dyDescent="0.2">
      <c r="A58" s="5" t="s">
        <v>408</v>
      </c>
      <c r="B58" s="20" t="s">
        <v>409</v>
      </c>
      <c r="C58" s="4" t="s">
        <v>410</v>
      </c>
      <c r="D58" s="4" t="s">
        <v>407</v>
      </c>
      <c r="E58" s="6">
        <v>1000000</v>
      </c>
      <c r="F58" s="7">
        <v>971.39</v>
      </c>
      <c r="G58" s="8">
        <v>1.6999999999999999E-3</v>
      </c>
      <c r="H58" s="14">
        <v>5.4300000000000001E-2</v>
      </c>
      <c r="I58" s="9"/>
      <c r="J58" s="47"/>
    </row>
    <row r="59" spans="1:10" ht="13.15" customHeight="1" x14ac:dyDescent="0.2">
      <c r="A59" s="5" t="s">
        <v>411</v>
      </c>
      <c r="B59" s="20" t="s">
        <v>412</v>
      </c>
      <c r="C59" s="4" t="s">
        <v>413</v>
      </c>
      <c r="D59" s="4" t="s">
        <v>407</v>
      </c>
      <c r="E59" s="6">
        <v>500000</v>
      </c>
      <c r="F59" s="7">
        <v>497.96</v>
      </c>
      <c r="G59" s="8">
        <v>8.9999999999999998E-4</v>
      </c>
      <c r="H59" s="14">
        <v>5.1638000000000003E-2</v>
      </c>
      <c r="I59" s="9"/>
      <c r="J59" s="47"/>
    </row>
    <row r="60" spans="1:10" ht="13.15" customHeight="1" x14ac:dyDescent="0.2">
      <c r="A60" s="47"/>
      <c r="B60" s="21" t="s">
        <v>129</v>
      </c>
      <c r="C60" s="1"/>
      <c r="D60" s="1"/>
      <c r="E60" s="1"/>
      <c r="F60" s="10">
        <v>1469.35</v>
      </c>
      <c r="G60" s="11">
        <v>2.5999999999999999E-3</v>
      </c>
      <c r="H60" s="12"/>
      <c r="I60" s="12"/>
      <c r="J60" s="47"/>
    </row>
    <row r="61" spans="1:10" ht="13.15" customHeight="1" x14ac:dyDescent="0.2">
      <c r="A61" s="47"/>
      <c r="B61" s="21" t="s">
        <v>238</v>
      </c>
      <c r="C61" s="13"/>
      <c r="D61" s="1"/>
      <c r="E61" s="13"/>
      <c r="F61" s="10">
        <v>1469.35</v>
      </c>
      <c r="G61" s="11">
        <v>2.5999999999999999E-3</v>
      </c>
      <c r="H61" s="12"/>
      <c r="I61" s="12"/>
      <c r="J61" s="47"/>
    </row>
    <row r="62" spans="1:10" ht="13.15" customHeight="1" x14ac:dyDescent="0.2">
      <c r="A62" s="47"/>
      <c r="B62" s="19" t="s">
        <v>419</v>
      </c>
      <c r="C62" s="4"/>
      <c r="D62" s="4"/>
      <c r="E62" s="4"/>
      <c r="F62" s="4"/>
      <c r="G62" s="4"/>
      <c r="H62" s="51"/>
      <c r="I62" s="51"/>
      <c r="J62" s="47"/>
    </row>
    <row r="63" spans="1:10" ht="13.15" customHeight="1" x14ac:dyDescent="0.2">
      <c r="A63" s="5" t="s">
        <v>420</v>
      </c>
      <c r="B63" s="20" t="s">
        <v>420</v>
      </c>
      <c r="C63" s="4"/>
      <c r="D63" s="4" t="s">
        <v>256</v>
      </c>
      <c r="E63" s="6"/>
      <c r="F63" s="7">
        <v>16470</v>
      </c>
      <c r="G63" s="8">
        <v>2.9399999999999999E-2</v>
      </c>
      <c r="H63" s="14">
        <v>5.4900001311089706E-2</v>
      </c>
      <c r="I63" s="9"/>
      <c r="J63" s="47"/>
    </row>
    <row r="64" spans="1:10" ht="13.15" customHeight="1" x14ac:dyDescent="0.2">
      <c r="A64" s="47"/>
      <c r="B64" s="21" t="s">
        <v>129</v>
      </c>
      <c r="C64" s="1"/>
      <c r="D64" s="1"/>
      <c r="E64" s="1"/>
      <c r="F64" s="10">
        <v>16470</v>
      </c>
      <c r="G64" s="11">
        <v>2.9399999999999999E-2</v>
      </c>
      <c r="H64" s="12"/>
      <c r="I64" s="12"/>
      <c r="J64" s="47"/>
    </row>
    <row r="65" spans="1:10" ht="13.15" customHeight="1" x14ac:dyDescent="0.2">
      <c r="A65" s="47"/>
      <c r="B65" s="21" t="s">
        <v>238</v>
      </c>
      <c r="C65" s="13"/>
      <c r="D65" s="1"/>
      <c r="E65" s="13"/>
      <c r="F65" s="10">
        <v>16470</v>
      </c>
      <c r="G65" s="11">
        <v>2.9399999999999999E-2</v>
      </c>
      <c r="H65" s="12"/>
      <c r="I65" s="12"/>
      <c r="J65" s="47"/>
    </row>
    <row r="66" spans="1:10" ht="13.15" customHeight="1" x14ac:dyDescent="0.2">
      <c r="A66" s="47"/>
      <c r="B66" s="21" t="s">
        <v>421</v>
      </c>
      <c r="C66" s="4"/>
      <c r="D66" s="1"/>
      <c r="E66" s="4"/>
      <c r="F66" s="15">
        <v>1565.27</v>
      </c>
      <c r="G66" s="11">
        <v>2.3E-3</v>
      </c>
      <c r="H66" s="12"/>
      <c r="I66" s="12"/>
      <c r="J66" s="47"/>
    </row>
    <row r="67" spans="1:10" ht="13.15" customHeight="1" x14ac:dyDescent="0.2">
      <c r="A67" s="47"/>
      <c r="B67" s="22" t="s">
        <v>422</v>
      </c>
      <c r="C67" s="23"/>
      <c r="D67" s="23"/>
      <c r="E67" s="23"/>
      <c r="F67" s="24">
        <v>559950.12</v>
      </c>
      <c r="G67" s="25">
        <v>1</v>
      </c>
      <c r="H67" s="26"/>
      <c r="I67" s="26"/>
      <c r="J67" s="47"/>
    </row>
    <row r="68" spans="1:10" ht="13.15" customHeight="1" x14ac:dyDescent="0.2">
      <c r="A68" s="47"/>
      <c r="B68" s="3"/>
      <c r="C68" s="47"/>
      <c r="D68" s="47"/>
      <c r="E68" s="47"/>
      <c r="F68" s="47"/>
      <c r="G68" s="47"/>
      <c r="H68" s="47"/>
      <c r="I68" s="47"/>
      <c r="J68" s="47"/>
    </row>
    <row r="69" spans="1:10" x14ac:dyDescent="0.2">
      <c r="B69" s="48" t="s">
        <v>1214</v>
      </c>
    </row>
    <row r="70" spans="1:10" x14ac:dyDescent="0.2">
      <c r="B70" s="48" t="s">
        <v>1216</v>
      </c>
    </row>
    <row r="71" spans="1:10" x14ac:dyDescent="0.2">
      <c r="B71" s="48" t="s">
        <v>1217</v>
      </c>
    </row>
    <row r="73" spans="1:10" x14ac:dyDescent="0.2">
      <c r="B73" s="223" t="s">
        <v>1315</v>
      </c>
      <c r="C73" s="224"/>
      <c r="D73" s="225"/>
      <c r="E73" s="160"/>
      <c r="F73" s="226"/>
      <c r="G73" s="110"/>
      <c r="H73" s="110"/>
    </row>
    <row r="74" spans="1:10" x14ac:dyDescent="0.2">
      <c r="B74" s="184" t="s">
        <v>1316</v>
      </c>
      <c r="C74" s="109"/>
      <c r="D74" s="70"/>
      <c r="E74" s="70"/>
      <c r="F74" s="227"/>
      <c r="G74" s="110"/>
      <c r="H74" s="110"/>
    </row>
    <row r="75" spans="1:10" ht="36" x14ac:dyDescent="0.2">
      <c r="B75" s="366" t="s">
        <v>1317</v>
      </c>
      <c r="C75" s="367" t="s">
        <v>1318</v>
      </c>
      <c r="D75" s="55" t="s">
        <v>1319</v>
      </c>
      <c r="E75" s="55" t="s">
        <v>1319</v>
      </c>
      <c r="F75" s="55" t="s">
        <v>1320</v>
      </c>
      <c r="G75" s="110"/>
      <c r="H75" s="110"/>
    </row>
    <row r="76" spans="1:10" x14ac:dyDescent="0.2">
      <c r="B76" s="366"/>
      <c r="C76" s="367"/>
      <c r="D76" s="55" t="s">
        <v>1321</v>
      </c>
      <c r="E76" s="55" t="s">
        <v>1322</v>
      </c>
      <c r="F76" s="55" t="s">
        <v>1321</v>
      </c>
      <c r="G76" s="211"/>
      <c r="H76" s="110"/>
    </row>
    <row r="77" spans="1:10" x14ac:dyDescent="0.2">
      <c r="B77" s="56" t="s">
        <v>237</v>
      </c>
      <c r="C77" s="56" t="s">
        <v>237</v>
      </c>
      <c r="D77" s="56" t="s">
        <v>237</v>
      </c>
      <c r="E77" s="56" t="s">
        <v>237</v>
      </c>
      <c r="F77" s="56" t="s">
        <v>237</v>
      </c>
      <c r="G77" s="110"/>
      <c r="H77" s="110"/>
    </row>
    <row r="78" spans="1:10" x14ac:dyDescent="0.2">
      <c r="B78" s="190"/>
      <c r="C78" s="215"/>
      <c r="D78" s="215"/>
      <c r="E78" s="215"/>
      <c r="F78" s="228"/>
      <c r="G78" s="110"/>
      <c r="H78" s="110"/>
    </row>
    <row r="79" spans="1:10" x14ac:dyDescent="0.2">
      <c r="B79" s="190" t="s">
        <v>1323</v>
      </c>
      <c r="C79" s="215"/>
      <c r="D79" s="215"/>
      <c r="E79" s="215"/>
      <c r="F79" s="228"/>
      <c r="G79" s="110"/>
      <c r="H79" s="110"/>
    </row>
    <row r="80" spans="1:10" x14ac:dyDescent="0.2">
      <c r="B80" s="180"/>
      <c r="C80" s="109"/>
      <c r="D80" s="109"/>
      <c r="E80" s="109"/>
      <c r="F80" s="227"/>
      <c r="G80" s="110"/>
      <c r="H80" s="110"/>
    </row>
    <row r="81" spans="2:8" x14ac:dyDescent="0.2">
      <c r="B81" s="180" t="s">
        <v>1419</v>
      </c>
      <c r="C81" s="107"/>
      <c r="D81" s="146"/>
      <c r="E81" s="109"/>
      <c r="F81" s="227"/>
      <c r="G81" s="110"/>
      <c r="H81" s="110"/>
    </row>
    <row r="82" spans="2:8" x14ac:dyDescent="0.2">
      <c r="B82" s="57" t="s">
        <v>1325</v>
      </c>
      <c r="C82" s="204">
        <v>46171</v>
      </c>
      <c r="D82" s="204">
        <v>46203</v>
      </c>
      <c r="E82" s="217"/>
      <c r="F82" s="227"/>
      <c r="G82" s="110"/>
      <c r="H82" s="110"/>
    </row>
    <row r="83" spans="2:8" x14ac:dyDescent="0.2">
      <c r="B83" s="57" t="s">
        <v>1420</v>
      </c>
      <c r="C83" s="57">
        <v>31.416</v>
      </c>
      <c r="D83" s="57">
        <v>31.742999999999999</v>
      </c>
      <c r="E83" s="109"/>
      <c r="F83" s="227"/>
      <c r="G83" s="110"/>
      <c r="H83" s="110"/>
    </row>
    <row r="84" spans="2:8" x14ac:dyDescent="0.2">
      <c r="B84" s="57" t="s">
        <v>1421</v>
      </c>
      <c r="C84" s="57">
        <v>28.9572</v>
      </c>
      <c r="D84" s="53">
        <v>29.229299999999999</v>
      </c>
      <c r="E84" s="109"/>
      <c r="F84" s="229"/>
      <c r="G84" s="110"/>
      <c r="H84" s="110"/>
    </row>
    <row r="85" spans="2:8" x14ac:dyDescent="0.2">
      <c r="B85" s="184"/>
      <c r="C85" s="109"/>
      <c r="D85" s="109"/>
      <c r="E85" s="109"/>
      <c r="F85" s="227"/>
      <c r="G85" s="110"/>
      <c r="H85" s="110"/>
    </row>
    <row r="86" spans="2:8" x14ac:dyDescent="0.2">
      <c r="B86" s="180" t="s">
        <v>1638</v>
      </c>
      <c r="C86" s="137"/>
      <c r="D86" s="137"/>
      <c r="E86" s="137"/>
      <c r="F86" s="227"/>
      <c r="G86" s="110"/>
      <c r="H86" s="110"/>
    </row>
    <row r="87" spans="2:8" x14ac:dyDescent="0.2">
      <c r="B87" s="180"/>
      <c r="C87" s="137"/>
      <c r="D87" s="137"/>
      <c r="E87" s="137"/>
      <c r="F87" s="227"/>
      <c r="G87" s="110"/>
      <c r="H87" s="110"/>
    </row>
    <row r="88" spans="2:8" x14ac:dyDescent="0.2">
      <c r="B88" s="180" t="s">
        <v>1422</v>
      </c>
      <c r="C88" s="137"/>
      <c r="D88" s="137"/>
      <c r="E88" s="137"/>
      <c r="F88" s="227"/>
      <c r="G88" s="110"/>
      <c r="H88" s="110"/>
    </row>
    <row r="89" spans="2:8" x14ac:dyDescent="0.2">
      <c r="B89" s="180"/>
      <c r="C89" s="137"/>
      <c r="D89" s="137"/>
      <c r="E89" s="137"/>
      <c r="F89" s="227"/>
      <c r="G89" s="110"/>
      <c r="H89" s="110"/>
    </row>
    <row r="90" spans="2:8" x14ac:dyDescent="0.2">
      <c r="B90" s="180" t="s">
        <v>1423</v>
      </c>
      <c r="C90" s="137"/>
      <c r="D90" s="137"/>
      <c r="E90" s="137"/>
      <c r="F90" s="227"/>
      <c r="G90" s="110"/>
      <c r="H90" s="110"/>
    </row>
    <row r="91" spans="2:8" x14ac:dyDescent="0.2">
      <c r="B91" s="168" t="s">
        <v>1332</v>
      </c>
      <c r="C91" s="137"/>
      <c r="D91" s="137"/>
      <c r="E91" s="137"/>
      <c r="F91" s="227"/>
      <c r="G91" s="110"/>
      <c r="H91" s="110"/>
    </row>
    <row r="92" spans="2:8" x14ac:dyDescent="0.2">
      <c r="B92" s="168"/>
      <c r="C92" s="137"/>
      <c r="D92" s="137"/>
      <c r="E92" s="137"/>
      <c r="F92" s="227"/>
      <c r="G92" s="110"/>
      <c r="H92" s="110"/>
    </row>
    <row r="93" spans="2:8" x14ac:dyDescent="0.2">
      <c r="B93" s="180" t="s">
        <v>1424</v>
      </c>
      <c r="C93" s="137"/>
      <c r="D93" s="137"/>
      <c r="E93" s="137"/>
      <c r="F93" s="227"/>
      <c r="G93" s="110"/>
      <c r="H93" s="110"/>
    </row>
    <row r="94" spans="2:8" x14ac:dyDescent="0.2">
      <c r="B94" s="180"/>
      <c r="C94" s="137"/>
      <c r="D94" s="137"/>
      <c r="E94" s="137"/>
      <c r="F94" s="227"/>
      <c r="G94" s="110"/>
      <c r="H94" s="110"/>
    </row>
    <row r="95" spans="2:8" x14ac:dyDescent="0.2">
      <c r="B95" s="180" t="s">
        <v>1626</v>
      </c>
      <c r="C95" s="137"/>
      <c r="D95" s="137"/>
      <c r="E95" s="137"/>
      <c r="F95" s="227"/>
      <c r="G95" s="110"/>
      <c r="H95" s="110"/>
    </row>
    <row r="96" spans="2:8" x14ac:dyDescent="0.2">
      <c r="B96" s="180"/>
      <c r="C96" s="137"/>
      <c r="D96" s="137"/>
      <c r="E96" s="137"/>
      <c r="F96" s="227"/>
      <c r="G96" s="110"/>
      <c r="H96" s="110"/>
    </row>
    <row r="97" spans="2:10" x14ac:dyDescent="0.2">
      <c r="B97" s="180" t="s">
        <v>1647</v>
      </c>
      <c r="C97" s="137"/>
      <c r="D97" s="137"/>
      <c r="E97" s="137"/>
      <c r="F97" s="227"/>
      <c r="G97" s="110"/>
      <c r="H97" s="110"/>
    </row>
    <row r="98" spans="2:10" x14ac:dyDescent="0.2">
      <c r="B98" s="180"/>
      <c r="C98" s="137"/>
      <c r="D98" s="137"/>
      <c r="E98" s="137"/>
      <c r="F98" s="227"/>
      <c r="G98" s="110"/>
      <c r="H98" s="110"/>
    </row>
    <row r="99" spans="2:10" x14ac:dyDescent="0.2">
      <c r="B99" s="180" t="s">
        <v>1628</v>
      </c>
      <c r="C99" s="137"/>
      <c r="D99" s="137"/>
      <c r="E99" s="137"/>
      <c r="F99" s="227"/>
      <c r="G99" s="110"/>
      <c r="H99" s="110"/>
    </row>
    <row r="100" spans="2:10" x14ac:dyDescent="0.2">
      <c r="B100" s="180"/>
      <c r="C100" s="137"/>
      <c r="D100" s="137"/>
      <c r="E100" s="137"/>
      <c r="F100" s="227"/>
      <c r="G100" s="110"/>
      <c r="H100" s="110"/>
    </row>
    <row r="101" spans="2:10" x14ac:dyDescent="0.2">
      <c r="B101" s="180" t="s">
        <v>1425</v>
      </c>
      <c r="C101" s="137"/>
      <c r="D101" s="137"/>
      <c r="E101" s="137"/>
      <c r="F101" s="227"/>
      <c r="G101" s="110"/>
      <c r="H101" s="110"/>
    </row>
    <row r="102" spans="2:10" x14ac:dyDescent="0.2">
      <c r="B102" s="180"/>
      <c r="C102" s="137"/>
      <c r="D102" s="137"/>
      <c r="E102" s="137"/>
      <c r="F102" s="236"/>
      <c r="G102" s="110"/>
      <c r="H102" s="110"/>
    </row>
    <row r="103" spans="2:10" x14ac:dyDescent="0.2">
      <c r="B103" s="238" t="s">
        <v>1418</v>
      </c>
      <c r="C103" s="239"/>
      <c r="D103" s="239"/>
      <c r="E103" s="239"/>
      <c r="F103" s="200"/>
      <c r="G103" s="110"/>
      <c r="H103" s="110"/>
    </row>
    <row r="104" spans="2:10" x14ac:dyDescent="0.2">
      <c r="B104" s="137"/>
      <c r="C104" s="130"/>
      <c r="D104" s="130"/>
      <c r="E104" s="130"/>
      <c r="F104" s="77"/>
      <c r="G104" s="110"/>
      <c r="H104" s="110"/>
    </row>
    <row r="105" spans="2:10" x14ac:dyDescent="0.2">
      <c r="B105" s="352" t="s">
        <v>1516</v>
      </c>
      <c r="C105" s="352"/>
      <c r="D105" s="352"/>
      <c r="E105" s="352"/>
      <c r="F105" s="352"/>
      <c r="G105" s="352"/>
      <c r="H105" s="352"/>
      <c r="I105" s="352"/>
      <c r="J105" s="352"/>
    </row>
    <row r="106" spans="2:10" x14ac:dyDescent="0.2">
      <c r="B106" s="353" t="s">
        <v>1477</v>
      </c>
      <c r="C106" s="354" t="s">
        <v>1478</v>
      </c>
      <c r="D106" s="354"/>
      <c r="E106" s="291" t="s">
        <v>1479</v>
      </c>
      <c r="F106" s="291" t="s">
        <v>1480</v>
      </c>
      <c r="G106" s="354" t="s">
        <v>1481</v>
      </c>
      <c r="H106" s="354"/>
      <c r="I106" s="354"/>
      <c r="J106" s="354"/>
    </row>
    <row r="107" spans="2:10" ht="24" x14ac:dyDescent="0.2">
      <c r="B107" s="353"/>
      <c r="C107" s="292" t="s">
        <v>1517</v>
      </c>
      <c r="D107" s="292" t="s">
        <v>1518</v>
      </c>
      <c r="E107" s="292" t="s">
        <v>1484</v>
      </c>
      <c r="F107" s="292" t="s">
        <v>1485</v>
      </c>
      <c r="G107" s="292" t="s">
        <v>1517</v>
      </c>
      <c r="H107" s="292" t="s">
        <v>1518</v>
      </c>
      <c r="I107" s="292" t="s">
        <v>1484</v>
      </c>
      <c r="J107" s="292" t="s">
        <v>1485</v>
      </c>
    </row>
    <row r="108" spans="2:10" x14ac:dyDescent="0.2">
      <c r="B108" s="294" t="s">
        <v>1519</v>
      </c>
      <c r="C108" s="295">
        <v>0.16714135856442103</v>
      </c>
      <c r="D108" s="295">
        <v>0.1810993288068623</v>
      </c>
      <c r="E108" s="295">
        <v>0.15351458852945465</v>
      </c>
      <c r="F108" s="295">
        <v>0.12717122514770329</v>
      </c>
      <c r="G108" s="296">
        <v>29229.3</v>
      </c>
      <c r="H108" s="296">
        <v>31742.999999999996</v>
      </c>
      <c r="I108" s="296">
        <v>26941.59242904052</v>
      </c>
      <c r="J108" s="296">
        <v>22950.683106689343</v>
      </c>
    </row>
    <row r="109" spans="2:10" x14ac:dyDescent="0.2">
      <c r="B109" s="297" t="s">
        <v>1487</v>
      </c>
      <c r="C109" s="295">
        <v>-9.7682875629754085E-2</v>
      </c>
      <c r="D109" s="295">
        <v>-8.7700642342899093E-2</v>
      </c>
      <c r="E109" s="295">
        <v>-1.7099928096245387E-2</v>
      </c>
      <c r="F109" s="295">
        <v>-5.4201602833479745E-2</v>
      </c>
      <c r="G109" s="296">
        <v>9023.1712437024598</v>
      </c>
      <c r="H109" s="296">
        <v>9122.9935765710088</v>
      </c>
      <c r="I109" s="296">
        <v>9829.0007190375454</v>
      </c>
      <c r="J109" s="296">
        <v>9457.9839716652023</v>
      </c>
    </row>
    <row r="110" spans="2:10" x14ac:dyDescent="0.2">
      <c r="B110" s="297" t="s">
        <v>1488</v>
      </c>
      <c r="C110" s="295">
        <v>0.10498678528569783</v>
      </c>
      <c r="D110" s="295">
        <v>0.11715644329200203</v>
      </c>
      <c r="E110" s="295">
        <v>0.12920349776083717</v>
      </c>
      <c r="F110" s="295">
        <v>8.7991251174589724E-2</v>
      </c>
      <c r="G110" s="296">
        <v>13495.532931643465</v>
      </c>
      <c r="H110" s="296">
        <v>13946.775277788762</v>
      </c>
      <c r="I110" s="296">
        <v>14403.274100682616</v>
      </c>
      <c r="J110" s="296">
        <v>12881.800022452167</v>
      </c>
    </row>
    <row r="111" spans="2:10" x14ac:dyDescent="0.2">
      <c r="B111" s="297" t="s">
        <v>1489</v>
      </c>
      <c r="C111" s="328">
        <v>0.12699728196633631</v>
      </c>
      <c r="D111" s="328">
        <v>0.14035433413884935</v>
      </c>
      <c r="E111" s="328">
        <v>0.12398488593519352</v>
      </c>
      <c r="F111" s="328">
        <v>9.9825532892712898E-2</v>
      </c>
      <c r="G111" s="296">
        <v>18186.812844938617</v>
      </c>
      <c r="H111" s="296">
        <v>19291.027542115371</v>
      </c>
      <c r="I111" s="296">
        <v>17944.915872753281</v>
      </c>
      <c r="J111" s="296">
        <v>16096.527830350422</v>
      </c>
    </row>
    <row r="112" spans="2:10" x14ac:dyDescent="0.2">
      <c r="B112" s="314"/>
      <c r="C112" s="329"/>
      <c r="D112" s="329"/>
      <c r="E112" s="329"/>
      <c r="F112" s="329"/>
      <c r="G112" s="329"/>
      <c r="H112" s="330"/>
      <c r="I112" s="330"/>
      <c r="J112" s="330"/>
    </row>
    <row r="113" spans="2:10" x14ac:dyDescent="0.2">
      <c r="B113" s="283"/>
      <c r="C113" s="283"/>
      <c r="D113" s="283"/>
      <c r="E113" s="283"/>
      <c r="F113" s="283"/>
      <c r="G113" s="283"/>
      <c r="H113" s="283"/>
      <c r="I113" s="283"/>
      <c r="J113" s="283"/>
    </row>
    <row r="114" spans="2:10" x14ac:dyDescent="0.2">
      <c r="B114" s="352" t="s">
        <v>1520</v>
      </c>
      <c r="C114" s="352"/>
      <c r="D114" s="352"/>
      <c r="E114" s="352"/>
      <c r="F114" s="352"/>
      <c r="G114" s="314"/>
      <c r="H114" s="283"/>
      <c r="I114" s="283"/>
      <c r="J114" s="283"/>
    </row>
    <row r="115" spans="2:10" ht="36" x14ac:dyDescent="0.2">
      <c r="B115" s="300"/>
      <c r="C115" s="301" t="s">
        <v>1519</v>
      </c>
      <c r="D115" s="292" t="s">
        <v>1487</v>
      </c>
      <c r="E115" s="292" t="s">
        <v>1488</v>
      </c>
      <c r="F115" s="292" t="s">
        <v>1489</v>
      </c>
      <c r="G115" s="283"/>
      <c r="H115" s="283"/>
      <c r="I115" s="283"/>
      <c r="J115" s="283"/>
    </row>
    <row r="116" spans="2:10" x14ac:dyDescent="0.2">
      <c r="B116" s="294" t="s">
        <v>1492</v>
      </c>
      <c r="C116" s="62">
        <v>840000</v>
      </c>
      <c r="D116" s="62">
        <v>120000</v>
      </c>
      <c r="E116" s="62">
        <v>360000</v>
      </c>
      <c r="F116" s="62">
        <v>600000</v>
      </c>
      <c r="G116" s="305"/>
      <c r="H116" s="283"/>
      <c r="I116" s="283"/>
      <c r="J116" s="283"/>
    </row>
    <row r="117" spans="2:10" x14ac:dyDescent="0.2">
      <c r="B117" s="294" t="s">
        <v>1493</v>
      </c>
      <c r="C117" s="302">
        <v>1365458.0688319099</v>
      </c>
      <c r="D117" s="302">
        <v>114002.26199544899</v>
      </c>
      <c r="E117" s="302">
        <v>373386.69814162602</v>
      </c>
      <c r="F117" s="302">
        <v>745750.47959434194</v>
      </c>
      <c r="G117" s="305"/>
      <c r="H117" s="283"/>
      <c r="I117" s="283"/>
      <c r="J117" s="283"/>
    </row>
    <row r="118" spans="2:10" x14ac:dyDescent="0.2">
      <c r="B118" s="294" t="s">
        <v>1494</v>
      </c>
      <c r="C118" s="303">
        <v>13.6530101616684</v>
      </c>
      <c r="D118" s="303">
        <v>-9.1982117729379507</v>
      </c>
      <c r="E118" s="303">
        <v>2.3919648318297901</v>
      </c>
      <c r="F118" s="303">
        <v>8.6432817699932993</v>
      </c>
      <c r="G118" s="305"/>
      <c r="H118" s="305"/>
      <c r="I118" s="283"/>
      <c r="J118" s="283"/>
    </row>
    <row r="119" spans="2:10" x14ac:dyDescent="0.2">
      <c r="B119" s="294" t="s">
        <v>1495</v>
      </c>
      <c r="C119" s="303">
        <v>14.2641869962781</v>
      </c>
      <c r="D119" s="303">
        <v>1.5235209986335501</v>
      </c>
      <c r="E119" s="303">
        <v>6.6183731694573504</v>
      </c>
      <c r="F119" s="303">
        <v>10.7606962530714</v>
      </c>
      <c r="G119" s="305"/>
      <c r="H119" s="305"/>
      <c r="I119" s="283"/>
      <c r="J119" s="283"/>
    </row>
    <row r="120" spans="2:10" x14ac:dyDescent="0.2">
      <c r="B120" s="294" t="s">
        <v>1496</v>
      </c>
      <c r="C120" s="303">
        <v>11.206214447195499</v>
      </c>
      <c r="D120" s="303">
        <v>-5.6267242683464298</v>
      </c>
      <c r="E120" s="303">
        <v>3.35884844754721</v>
      </c>
      <c r="F120" s="303">
        <v>7.5746292331324696</v>
      </c>
      <c r="G120" s="305"/>
      <c r="H120" s="305"/>
      <c r="I120" s="283"/>
      <c r="J120" s="283"/>
    </row>
    <row r="121" spans="2:10" x14ac:dyDescent="0.2">
      <c r="B121" s="283"/>
      <c r="C121" s="283"/>
      <c r="D121" s="283"/>
      <c r="E121" s="283"/>
      <c r="F121" s="283"/>
      <c r="G121" s="283"/>
      <c r="H121" s="283"/>
      <c r="I121" s="283"/>
      <c r="J121" s="283"/>
    </row>
    <row r="122" spans="2:10" x14ac:dyDescent="0.2">
      <c r="B122" s="352" t="s">
        <v>1521</v>
      </c>
      <c r="C122" s="352"/>
      <c r="D122" s="352"/>
      <c r="E122" s="352"/>
      <c r="F122" s="352"/>
      <c r="G122" s="314"/>
      <c r="H122" s="283"/>
      <c r="I122" s="283"/>
      <c r="J122" s="283"/>
    </row>
    <row r="123" spans="2:10" ht="36" x14ac:dyDescent="0.2">
      <c r="B123" s="300"/>
      <c r="C123" s="301" t="s">
        <v>1519</v>
      </c>
      <c r="D123" s="292" t="s">
        <v>1487</v>
      </c>
      <c r="E123" s="292" t="s">
        <v>1488</v>
      </c>
      <c r="F123" s="292" t="s">
        <v>1489</v>
      </c>
      <c r="G123" s="283"/>
      <c r="H123" s="283"/>
      <c r="I123" s="283"/>
      <c r="J123" s="283"/>
    </row>
    <row r="124" spans="2:10" x14ac:dyDescent="0.2">
      <c r="B124" s="294" t="s">
        <v>1492</v>
      </c>
      <c r="C124" s="62">
        <v>840000</v>
      </c>
      <c r="D124" s="62">
        <v>120000</v>
      </c>
      <c r="E124" s="62">
        <v>360000</v>
      </c>
      <c r="F124" s="62">
        <v>600000</v>
      </c>
      <c r="G124" s="305"/>
      <c r="H124" s="283"/>
      <c r="I124" s="283"/>
      <c r="J124" s="283"/>
    </row>
    <row r="125" spans="2:10" x14ac:dyDescent="0.2">
      <c r="B125" s="294" t="s">
        <v>1493</v>
      </c>
      <c r="C125" s="302">
        <v>1436507.5493799499</v>
      </c>
      <c r="D125" s="302">
        <v>114666.93487606299</v>
      </c>
      <c r="E125" s="302">
        <v>380106.87743316399</v>
      </c>
      <c r="F125" s="302">
        <v>770239.34335127403</v>
      </c>
      <c r="G125" s="305"/>
      <c r="H125" s="283"/>
      <c r="I125" s="283"/>
      <c r="J125" s="283"/>
    </row>
    <row r="126" spans="2:10" x14ac:dyDescent="0.2">
      <c r="B126" s="294" t="s">
        <v>1494</v>
      </c>
      <c r="C126" s="303">
        <v>15.075996849954199</v>
      </c>
      <c r="D126" s="303">
        <v>-8.1926095610084992</v>
      </c>
      <c r="E126" s="303">
        <v>3.5712057693958701</v>
      </c>
      <c r="F126" s="303">
        <v>9.9407591409775904</v>
      </c>
      <c r="G126" s="305"/>
      <c r="H126" s="305"/>
      <c r="I126" s="305"/>
      <c r="J126" s="283"/>
    </row>
    <row r="127" spans="2:10" x14ac:dyDescent="0.2">
      <c r="B127" s="294" t="s">
        <v>1495</v>
      </c>
      <c r="C127" s="303">
        <v>14.2641869962781</v>
      </c>
      <c r="D127" s="303">
        <v>1.5235209986335501</v>
      </c>
      <c r="E127" s="303">
        <v>6.6183731694573504</v>
      </c>
      <c r="F127" s="303">
        <v>10.7606962530714</v>
      </c>
      <c r="G127" s="305"/>
      <c r="H127" s="305"/>
      <c r="I127" s="305"/>
      <c r="J127" s="283"/>
    </row>
    <row r="128" spans="2:10" x14ac:dyDescent="0.2">
      <c r="B128" s="294" t="s">
        <v>1496</v>
      </c>
      <c r="C128" s="303">
        <v>11.206214447195499</v>
      </c>
      <c r="D128" s="303">
        <v>-5.6267242683464298</v>
      </c>
      <c r="E128" s="303">
        <v>3.35884844754721</v>
      </c>
      <c r="F128" s="303">
        <v>7.5746292331324696</v>
      </c>
      <c r="G128" s="305"/>
      <c r="H128" s="305"/>
      <c r="I128" s="305"/>
      <c r="J128" s="283"/>
    </row>
    <row r="129" spans="2:10" x14ac:dyDescent="0.2">
      <c r="B129" s="314"/>
      <c r="C129" s="305"/>
      <c r="D129" s="305"/>
      <c r="E129" s="305"/>
      <c r="F129" s="305"/>
      <c r="G129" s="305"/>
      <c r="H129" s="283"/>
      <c r="I129" s="283"/>
      <c r="J129" s="283"/>
    </row>
    <row r="130" spans="2:10" x14ac:dyDescent="0.2">
      <c r="B130" s="300" t="s">
        <v>1498</v>
      </c>
      <c r="C130" s="300"/>
      <c r="D130" s="305"/>
      <c r="E130" s="305"/>
      <c r="F130" s="305"/>
      <c r="G130" s="305"/>
      <c r="H130" s="283"/>
      <c r="I130" s="283"/>
      <c r="J130" s="283"/>
    </row>
    <row r="131" spans="2:10" x14ac:dyDescent="0.2">
      <c r="B131" s="62" t="s">
        <v>1499</v>
      </c>
      <c r="C131" s="312">
        <v>0.11400442492356969</v>
      </c>
      <c r="D131" s="305"/>
      <c r="E131" s="305"/>
      <c r="F131" s="305"/>
      <c r="G131" s="305"/>
      <c r="H131" s="283"/>
      <c r="I131" s="283"/>
      <c r="J131" s="283"/>
    </row>
    <row r="132" spans="2:10" x14ac:dyDescent="0.2">
      <c r="B132" s="62" t="s">
        <v>1500</v>
      </c>
      <c r="C132" s="312">
        <v>0.15362888518126669</v>
      </c>
      <c r="D132" s="305"/>
      <c r="E132" s="305"/>
      <c r="F132" s="305"/>
      <c r="G132" s="305"/>
      <c r="H132" s="283"/>
      <c r="I132" s="283"/>
      <c r="J132" s="283"/>
    </row>
    <row r="133" spans="2:10" x14ac:dyDescent="0.2">
      <c r="B133" s="62" t="s">
        <v>1501</v>
      </c>
      <c r="C133" s="331">
        <v>0.45346626917306243</v>
      </c>
      <c r="D133" s="305"/>
      <c r="E133" s="305"/>
      <c r="F133" s="305"/>
      <c r="G133" s="305"/>
      <c r="H133" s="283"/>
      <c r="I133" s="283"/>
      <c r="J133" s="283"/>
    </row>
    <row r="134" spans="2:10" x14ac:dyDescent="0.2">
      <c r="B134" s="62" t="s">
        <v>1502</v>
      </c>
      <c r="C134" s="331">
        <v>0.70233740436992864</v>
      </c>
      <c r="D134" s="305"/>
      <c r="E134" s="305"/>
      <c r="F134" s="305"/>
      <c r="G134" s="305"/>
      <c r="H134" s="283"/>
      <c r="I134" s="283"/>
      <c r="J134" s="283"/>
    </row>
    <row r="135" spans="2:10" x14ac:dyDescent="0.2">
      <c r="B135" s="62" t="s">
        <v>1503</v>
      </c>
      <c r="C135" s="331">
        <v>-0.46136468531393454</v>
      </c>
      <c r="D135" s="305"/>
      <c r="E135" s="305"/>
      <c r="F135" s="305"/>
      <c r="G135" s="305"/>
      <c r="H135" s="283"/>
      <c r="I135" s="283"/>
      <c r="J135" s="283"/>
    </row>
    <row r="136" spans="2:10" x14ac:dyDescent="0.2">
      <c r="B136" s="62" t="s">
        <v>1504</v>
      </c>
      <c r="C136" s="331">
        <v>7.3607301729415209E-2</v>
      </c>
      <c r="D136" s="305"/>
      <c r="E136" s="305"/>
      <c r="F136" s="305"/>
      <c r="G136" s="305"/>
      <c r="H136" s="283"/>
      <c r="I136" s="283"/>
      <c r="J136" s="283"/>
    </row>
    <row r="137" spans="2:10" x14ac:dyDescent="0.2">
      <c r="B137" s="310" t="s">
        <v>1505</v>
      </c>
      <c r="C137" s="311">
        <v>-4.415180053102663E-2</v>
      </c>
      <c r="D137" s="305"/>
      <c r="E137" s="305"/>
      <c r="F137" s="305"/>
      <c r="G137" s="305"/>
      <c r="H137" s="283"/>
      <c r="I137" s="283"/>
      <c r="J137" s="283"/>
    </row>
    <row r="138" spans="2:10" x14ac:dyDescent="0.2">
      <c r="B138" s="294" t="s">
        <v>1506</v>
      </c>
      <c r="C138" s="312">
        <v>5.5E-2</v>
      </c>
      <c r="D138" s="283"/>
      <c r="E138" s="283"/>
      <c r="F138" s="283"/>
      <c r="G138" s="283"/>
      <c r="H138" s="283"/>
      <c r="I138" s="283"/>
      <c r="J138" s="283"/>
    </row>
    <row r="139" spans="2:10" x14ac:dyDescent="0.2">
      <c r="B139" s="314"/>
      <c r="C139" s="332"/>
      <c r="D139" s="283"/>
      <c r="E139" s="283"/>
      <c r="F139" s="283"/>
      <c r="G139" s="283"/>
      <c r="H139" s="283"/>
      <c r="I139" s="283"/>
      <c r="J139" s="283"/>
    </row>
    <row r="140" spans="2:10" x14ac:dyDescent="0.2">
      <c r="B140" s="291" t="s">
        <v>1507</v>
      </c>
      <c r="C140" s="300"/>
      <c r="D140" s="283"/>
      <c r="E140" s="283"/>
      <c r="F140" s="283"/>
      <c r="G140" s="283"/>
      <c r="H140" s="283"/>
      <c r="I140" s="283"/>
      <c r="J140" s="283"/>
    </row>
    <row r="141" spans="2:10" x14ac:dyDescent="0.2">
      <c r="B141" s="62" t="s">
        <v>1508</v>
      </c>
      <c r="C141" s="313">
        <v>3.43188009183873E-2</v>
      </c>
      <c r="D141" s="283"/>
      <c r="E141" s="283"/>
      <c r="F141" s="283"/>
      <c r="G141" s="283"/>
      <c r="H141" s="283"/>
      <c r="I141" s="283"/>
      <c r="J141" s="283"/>
    </row>
    <row r="142" spans="2:10" x14ac:dyDescent="0.2">
      <c r="E142" s="110"/>
      <c r="F142" s="110"/>
      <c r="G142" s="110"/>
      <c r="H142" s="110"/>
    </row>
    <row r="143" spans="2:10" x14ac:dyDescent="0.2">
      <c r="B143" s="283"/>
      <c r="C143" s="283"/>
      <c r="D143" s="283"/>
      <c r="E143" s="110"/>
      <c r="F143" s="110"/>
      <c r="G143" s="110"/>
      <c r="H143" s="110"/>
    </row>
    <row r="144" spans="2:10" x14ac:dyDescent="0.2">
      <c r="B144" s="287" t="s">
        <v>1509</v>
      </c>
      <c r="E144" s="110"/>
      <c r="F144" s="110"/>
      <c r="G144" s="110"/>
      <c r="H144" s="110"/>
    </row>
    <row r="145" spans="2:8" x14ac:dyDescent="0.2">
      <c r="B145" s="48" t="s">
        <v>1551</v>
      </c>
      <c r="E145" s="110"/>
      <c r="F145" s="110"/>
      <c r="G145" s="110"/>
      <c r="H145" s="110"/>
    </row>
    <row r="146" spans="2:8" x14ac:dyDescent="0.2">
      <c r="B146" s="48" t="s">
        <v>1552</v>
      </c>
      <c r="E146" s="110"/>
      <c r="F146" s="110"/>
      <c r="G146" s="110"/>
      <c r="H146" s="110"/>
    </row>
    <row r="147" spans="2:8" x14ac:dyDescent="0.2">
      <c r="B147" s="48" t="s">
        <v>1512</v>
      </c>
      <c r="E147" s="110"/>
      <c r="F147" s="110"/>
      <c r="G147" s="110"/>
      <c r="H147" s="110"/>
    </row>
    <row r="148" spans="2:8" x14ac:dyDescent="0.2">
      <c r="B148" s="287"/>
      <c r="E148" s="110"/>
      <c r="F148" s="110"/>
      <c r="G148" s="110"/>
      <c r="H148" s="110"/>
    </row>
    <row r="149" spans="2:8" x14ac:dyDescent="0.2">
      <c r="E149" s="110"/>
      <c r="F149" s="110"/>
      <c r="G149" s="110"/>
      <c r="H149" s="110"/>
    </row>
    <row r="150" spans="2:8" x14ac:dyDescent="0.2">
      <c r="B150" s="288" t="s">
        <v>1513</v>
      </c>
      <c r="C150" s="356" t="s">
        <v>1514</v>
      </c>
      <c r="D150" s="355"/>
      <c r="E150" s="110"/>
      <c r="F150" s="110"/>
      <c r="G150" s="110"/>
      <c r="H150" s="110"/>
    </row>
    <row r="151" spans="2:8" x14ac:dyDescent="0.2">
      <c r="B151" s="289"/>
      <c r="C151" s="355" t="s">
        <v>1515</v>
      </c>
      <c r="D151" s="355"/>
      <c r="E151" s="110"/>
      <c r="F151" s="110"/>
      <c r="G151" s="110"/>
      <c r="H151" s="110"/>
    </row>
    <row r="152" spans="2:8" x14ac:dyDescent="0.2">
      <c r="B152" s="289"/>
      <c r="E152" s="110"/>
      <c r="F152" s="110"/>
      <c r="G152" s="110"/>
      <c r="H152" s="110"/>
    </row>
    <row r="153" spans="2:8" x14ac:dyDescent="0.2">
      <c r="B153" s="289"/>
      <c r="E153" s="110"/>
      <c r="F153" s="110"/>
      <c r="G153" s="110"/>
      <c r="H153" s="110"/>
    </row>
    <row r="154" spans="2:8" x14ac:dyDescent="0.2">
      <c r="B154" s="289"/>
      <c r="E154" s="110"/>
      <c r="F154" s="110"/>
      <c r="G154" s="110"/>
      <c r="H154" s="110"/>
    </row>
    <row r="155" spans="2:8" x14ac:dyDescent="0.2">
      <c r="B155" s="289"/>
      <c r="E155" s="110"/>
      <c r="F155" s="110"/>
      <c r="G155" s="110"/>
      <c r="H155" s="110"/>
    </row>
    <row r="156" spans="2:8" x14ac:dyDescent="0.2">
      <c r="B156" s="289"/>
      <c r="E156" s="110"/>
      <c r="F156" s="110"/>
      <c r="G156" s="110"/>
      <c r="H156" s="110"/>
    </row>
    <row r="157" spans="2:8" x14ac:dyDescent="0.2">
      <c r="B157" s="289"/>
      <c r="E157" s="110"/>
      <c r="F157" s="110"/>
      <c r="G157" s="110"/>
      <c r="H157" s="110"/>
    </row>
    <row r="158" spans="2:8" x14ac:dyDescent="0.2">
      <c r="B158" s="289"/>
      <c r="E158" s="110"/>
      <c r="F158" s="110"/>
      <c r="G158" s="110"/>
      <c r="H158" s="110"/>
    </row>
    <row r="159" spans="2:8" x14ac:dyDescent="0.2">
      <c r="B159" s="289"/>
      <c r="E159" s="110"/>
      <c r="F159" s="110"/>
      <c r="G159" s="110"/>
      <c r="H159" s="110"/>
    </row>
    <row r="160" spans="2:8" x14ac:dyDescent="0.2">
      <c r="B160" s="287"/>
      <c r="E160" s="110"/>
      <c r="F160" s="110"/>
      <c r="G160" s="110"/>
      <c r="H160" s="110"/>
    </row>
    <row r="161" spans="2:8" x14ac:dyDescent="0.2">
      <c r="E161" s="110"/>
      <c r="F161" s="110"/>
      <c r="G161" s="110"/>
      <c r="H161" s="110"/>
    </row>
    <row r="162" spans="2:8" x14ac:dyDescent="0.2">
      <c r="B162" s="110"/>
      <c r="C162" s="110"/>
      <c r="D162" s="110"/>
      <c r="E162" s="110"/>
      <c r="F162" s="110"/>
      <c r="G162" s="110"/>
      <c r="H162" s="110"/>
    </row>
  </sheetData>
  <mergeCells count="10">
    <mergeCell ref="C150:D150"/>
    <mergeCell ref="C151:D151"/>
    <mergeCell ref="B75:B76"/>
    <mergeCell ref="C75:C76"/>
    <mergeCell ref="B114:F114"/>
    <mergeCell ref="B122:F122"/>
    <mergeCell ref="B105:J105"/>
    <mergeCell ref="B106:B107"/>
    <mergeCell ref="C106:D106"/>
    <mergeCell ref="G106:J106"/>
  </mergeCells>
  <pageMargins left="0" right="0" top="0" bottom="0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J297"/>
  <sheetViews>
    <sheetView workbookViewId="0"/>
  </sheetViews>
  <sheetFormatPr defaultColWidth="8.85546875" defaultRowHeight="12" x14ac:dyDescent="0.2"/>
  <cols>
    <col min="1" max="1" width="3.28515625" style="48" customWidth="1"/>
    <col min="2" max="2" width="50.7109375" style="48" customWidth="1"/>
    <col min="3" max="3" width="20.7109375" style="48" customWidth="1"/>
    <col min="4" max="4" width="22.140625" style="48" customWidth="1"/>
    <col min="5" max="5" width="16.7109375" style="48" customWidth="1"/>
    <col min="6" max="6" width="16.5703125" style="48" customWidth="1"/>
    <col min="7" max="7" width="12.85546875" style="48" customWidth="1"/>
    <col min="8" max="8" width="9.7109375" style="48" customWidth="1"/>
    <col min="9" max="9" width="10.42578125" style="48" customWidth="1"/>
    <col min="10" max="10" width="13.5703125" style="48" bestFit="1" customWidth="1"/>
    <col min="11" max="16384" width="8.85546875" style="48"/>
  </cols>
  <sheetData>
    <row r="1" spans="1:10" ht="16.149999999999999" customHeight="1" x14ac:dyDescent="0.2">
      <c r="A1" s="47"/>
      <c r="B1" s="27" t="s">
        <v>1202</v>
      </c>
      <c r="C1" s="47"/>
      <c r="D1" s="47"/>
      <c r="E1" s="47"/>
      <c r="F1" s="47"/>
      <c r="G1" s="47"/>
      <c r="H1" s="47"/>
      <c r="I1" s="47"/>
      <c r="J1" s="47"/>
    </row>
    <row r="2" spans="1:10" ht="13.15" customHeight="1" x14ac:dyDescent="0.2">
      <c r="A2" s="47"/>
      <c r="B2" s="2"/>
      <c r="C2" s="47"/>
      <c r="D2" s="47"/>
      <c r="E2" s="47"/>
      <c r="F2" s="47"/>
      <c r="G2" s="47"/>
      <c r="H2" s="47"/>
      <c r="I2" s="47"/>
      <c r="J2" s="47"/>
    </row>
    <row r="3" spans="1:10" ht="13.15" customHeight="1" x14ac:dyDescent="0.2">
      <c r="A3" s="3" t="s">
        <v>0</v>
      </c>
      <c r="B3" s="49" t="s">
        <v>1</v>
      </c>
      <c r="C3" s="47"/>
      <c r="D3" s="47"/>
      <c r="E3" s="47"/>
      <c r="F3" s="47"/>
      <c r="G3" s="47"/>
      <c r="H3" s="47"/>
      <c r="I3" s="47"/>
      <c r="J3" s="47"/>
    </row>
    <row r="4" spans="1:10" ht="28.15" customHeight="1" x14ac:dyDescent="0.2">
      <c r="A4" s="47"/>
      <c r="B4" s="16" t="s">
        <v>2</v>
      </c>
      <c r="C4" s="17" t="s">
        <v>3</v>
      </c>
      <c r="D4" s="18" t="s">
        <v>4</v>
      </c>
      <c r="E4" s="18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50" t="s">
        <v>10</v>
      </c>
    </row>
    <row r="5" spans="1:10" ht="13.15" customHeight="1" x14ac:dyDescent="0.2">
      <c r="A5" s="47"/>
      <c r="B5" s="19" t="s">
        <v>11</v>
      </c>
      <c r="C5" s="4"/>
      <c r="D5" s="4"/>
      <c r="E5" s="4"/>
      <c r="F5" s="4"/>
      <c r="G5" s="4"/>
      <c r="H5" s="51"/>
      <c r="I5" s="51"/>
      <c r="J5" s="47"/>
    </row>
    <row r="6" spans="1:10" ht="13.15" customHeight="1" x14ac:dyDescent="0.2">
      <c r="A6" s="47"/>
      <c r="B6" s="19" t="s">
        <v>12</v>
      </c>
      <c r="C6" s="4"/>
      <c r="D6" s="4"/>
      <c r="E6" s="4"/>
      <c r="F6" s="52"/>
      <c r="G6" s="51"/>
      <c r="H6" s="51"/>
      <c r="I6" s="51"/>
      <c r="J6" s="47"/>
    </row>
    <row r="7" spans="1:10" ht="13.15" customHeight="1" x14ac:dyDescent="0.2">
      <c r="A7" s="5" t="s">
        <v>28</v>
      </c>
      <c r="B7" s="20" t="s">
        <v>29</v>
      </c>
      <c r="C7" s="4" t="s">
        <v>30</v>
      </c>
      <c r="D7" s="4" t="s">
        <v>31</v>
      </c>
      <c r="E7" s="6">
        <v>1684330</v>
      </c>
      <c r="F7" s="7">
        <v>7395.05</v>
      </c>
      <c r="G7" s="8">
        <v>2.1600000000000001E-2</v>
      </c>
      <c r="H7" s="9"/>
      <c r="I7" s="9"/>
      <c r="J7" s="47"/>
    </row>
    <row r="8" spans="1:10" ht="13.15" customHeight="1" x14ac:dyDescent="0.2">
      <c r="A8" s="5" t="s">
        <v>17</v>
      </c>
      <c r="B8" s="20" t="s">
        <v>18</v>
      </c>
      <c r="C8" s="4" t="s">
        <v>19</v>
      </c>
      <c r="D8" s="4" t="s">
        <v>20</v>
      </c>
      <c r="E8" s="6">
        <v>2389921</v>
      </c>
      <c r="F8" s="7">
        <v>6842.34</v>
      </c>
      <c r="G8" s="8">
        <v>0.02</v>
      </c>
      <c r="H8" s="9"/>
      <c r="I8" s="9"/>
      <c r="J8" s="47"/>
    </row>
    <row r="9" spans="1:10" ht="13.15" customHeight="1" x14ac:dyDescent="0.2">
      <c r="A9" s="5" t="s">
        <v>99</v>
      </c>
      <c r="B9" s="20" t="s">
        <v>100</v>
      </c>
      <c r="C9" s="4" t="s">
        <v>101</v>
      </c>
      <c r="D9" s="4" t="s">
        <v>76</v>
      </c>
      <c r="E9" s="6">
        <v>2347848</v>
      </c>
      <c r="F9" s="7">
        <v>6592.76</v>
      </c>
      <c r="G9" s="8">
        <v>1.9300000000000001E-2</v>
      </c>
      <c r="H9" s="9"/>
      <c r="I9" s="9"/>
      <c r="J9" s="47"/>
    </row>
    <row r="10" spans="1:10" ht="13.15" customHeight="1" x14ac:dyDescent="0.2">
      <c r="A10" s="5" t="s">
        <v>21</v>
      </c>
      <c r="B10" s="20" t="s">
        <v>22</v>
      </c>
      <c r="C10" s="4" t="s">
        <v>23</v>
      </c>
      <c r="D10" s="4" t="s">
        <v>24</v>
      </c>
      <c r="E10" s="6">
        <v>2231241</v>
      </c>
      <c r="F10" s="7">
        <v>6402.55</v>
      </c>
      <c r="G10" s="8">
        <v>1.8700000000000001E-2</v>
      </c>
      <c r="H10" s="9"/>
      <c r="I10" s="9"/>
      <c r="J10" s="47"/>
    </row>
    <row r="11" spans="1:10" ht="13.15" customHeight="1" x14ac:dyDescent="0.2">
      <c r="A11" s="5" t="s">
        <v>541</v>
      </c>
      <c r="B11" s="20" t="s">
        <v>542</v>
      </c>
      <c r="C11" s="4" t="s">
        <v>543</v>
      </c>
      <c r="D11" s="4" t="s">
        <v>35</v>
      </c>
      <c r="E11" s="6">
        <v>939396</v>
      </c>
      <c r="F11" s="7">
        <v>3417.52</v>
      </c>
      <c r="G11" s="8">
        <v>0.01</v>
      </c>
      <c r="H11" s="9"/>
      <c r="I11" s="9"/>
      <c r="J11" s="47"/>
    </row>
    <row r="12" spans="1:10" ht="13.15" customHeight="1" x14ac:dyDescent="0.2">
      <c r="A12" s="5" t="s">
        <v>122</v>
      </c>
      <c r="B12" s="20" t="s">
        <v>123</v>
      </c>
      <c r="C12" s="4" t="s">
        <v>124</v>
      </c>
      <c r="D12" s="4" t="s">
        <v>125</v>
      </c>
      <c r="E12" s="6">
        <v>62212</v>
      </c>
      <c r="F12" s="7">
        <v>2486.9899999999998</v>
      </c>
      <c r="G12" s="8">
        <v>7.3000000000000001E-3</v>
      </c>
      <c r="H12" s="9"/>
      <c r="I12" s="9"/>
      <c r="J12" s="47"/>
    </row>
    <row r="13" spans="1:10" ht="13.15" customHeight="1" x14ac:dyDescent="0.2">
      <c r="A13" s="5" t="s">
        <v>115</v>
      </c>
      <c r="B13" s="20" t="s">
        <v>116</v>
      </c>
      <c r="C13" s="4" t="s">
        <v>117</v>
      </c>
      <c r="D13" s="4" t="s">
        <v>56</v>
      </c>
      <c r="E13" s="6">
        <v>60870</v>
      </c>
      <c r="F13" s="7">
        <v>238.43</v>
      </c>
      <c r="G13" s="8">
        <v>6.9999999999999999E-4</v>
      </c>
      <c r="H13" s="9"/>
      <c r="I13" s="9"/>
      <c r="J13" s="47"/>
    </row>
    <row r="14" spans="1:10" ht="13.15" customHeight="1" x14ac:dyDescent="0.2">
      <c r="A14" s="47"/>
      <c r="B14" s="21" t="s">
        <v>129</v>
      </c>
      <c r="C14" s="1"/>
      <c r="D14" s="1"/>
      <c r="E14" s="1"/>
      <c r="F14" s="10">
        <f>SUM(F7:F13)</f>
        <v>33375.64</v>
      </c>
      <c r="G14" s="11">
        <f>+SUM(G7:G13)</f>
        <v>9.7600000000000006E-2</v>
      </c>
      <c r="H14" s="12"/>
      <c r="I14" s="12"/>
      <c r="J14" s="47"/>
    </row>
    <row r="15" spans="1:10" ht="13.15" customHeight="1" x14ac:dyDescent="0.2">
      <c r="A15" s="47"/>
      <c r="B15" s="19" t="s">
        <v>130</v>
      </c>
      <c r="C15" s="4"/>
      <c r="D15" s="4"/>
      <c r="E15" s="4"/>
      <c r="F15" s="52"/>
      <c r="G15" s="51"/>
      <c r="H15" s="51"/>
      <c r="I15" s="51"/>
      <c r="J15" s="47"/>
    </row>
    <row r="16" spans="1:10" ht="13.15" customHeight="1" x14ac:dyDescent="0.2">
      <c r="A16" s="5" t="s">
        <v>547</v>
      </c>
      <c r="B16" s="20" t="s">
        <v>548</v>
      </c>
      <c r="C16" s="4" t="s">
        <v>549</v>
      </c>
      <c r="D16" s="4" t="s">
        <v>46</v>
      </c>
      <c r="E16" s="6">
        <v>115425</v>
      </c>
      <c r="F16" s="7">
        <v>1691.78</v>
      </c>
      <c r="G16" s="8">
        <v>4.8999999999999998E-3</v>
      </c>
      <c r="H16" s="9"/>
      <c r="I16" s="9"/>
      <c r="J16" s="47"/>
    </row>
    <row r="17" spans="1:10" ht="13.15" customHeight="1" x14ac:dyDescent="0.2">
      <c r="A17" s="5" t="s">
        <v>131</v>
      </c>
      <c r="B17" s="20" t="s">
        <v>132</v>
      </c>
      <c r="C17" s="4" t="s">
        <v>133</v>
      </c>
      <c r="D17" s="4" t="s">
        <v>35</v>
      </c>
      <c r="E17" s="6">
        <v>165750</v>
      </c>
      <c r="F17" s="7">
        <v>1665.37</v>
      </c>
      <c r="G17" s="8">
        <v>4.8999999999999998E-3</v>
      </c>
      <c r="H17" s="9"/>
      <c r="I17" s="9"/>
      <c r="J17" s="47"/>
    </row>
    <row r="18" spans="1:10" ht="13.15" customHeight="1" x14ac:dyDescent="0.2">
      <c r="A18" s="5" t="s">
        <v>53</v>
      </c>
      <c r="B18" s="20" t="s">
        <v>54</v>
      </c>
      <c r="C18" s="4" t="s">
        <v>55</v>
      </c>
      <c r="D18" s="4" t="s">
        <v>56</v>
      </c>
      <c r="E18" s="6">
        <v>45600</v>
      </c>
      <c r="F18" s="7">
        <v>844.51</v>
      </c>
      <c r="G18" s="8">
        <v>2.5000000000000001E-3</v>
      </c>
      <c r="H18" s="9"/>
      <c r="I18" s="9"/>
      <c r="J18" s="47"/>
    </row>
    <row r="19" spans="1:10" ht="13.15" customHeight="1" x14ac:dyDescent="0.2">
      <c r="A19" s="5" t="s">
        <v>550</v>
      </c>
      <c r="B19" s="20" t="s">
        <v>551</v>
      </c>
      <c r="C19" s="4" t="s">
        <v>552</v>
      </c>
      <c r="D19" s="4" t="s">
        <v>162</v>
      </c>
      <c r="E19" s="6">
        <v>45600</v>
      </c>
      <c r="F19" s="7">
        <v>192.36</v>
      </c>
      <c r="G19" s="8">
        <v>5.9999999999999995E-4</v>
      </c>
      <c r="H19" s="9"/>
      <c r="I19" s="9"/>
      <c r="J19" s="47"/>
    </row>
    <row r="20" spans="1:10" ht="13.15" customHeight="1" x14ac:dyDescent="0.2">
      <c r="A20" s="5" t="s">
        <v>142</v>
      </c>
      <c r="B20" s="20" t="s">
        <v>143</v>
      </c>
      <c r="C20" s="4" t="s">
        <v>144</v>
      </c>
      <c r="D20" s="4" t="s">
        <v>145</v>
      </c>
      <c r="E20" s="6">
        <v>1050</v>
      </c>
      <c r="F20" s="7">
        <v>46</v>
      </c>
      <c r="G20" s="8">
        <v>1E-4</v>
      </c>
      <c r="H20" s="9"/>
      <c r="I20" s="9"/>
      <c r="J20" s="47"/>
    </row>
    <row r="21" spans="1:10" ht="13.15" customHeight="1" x14ac:dyDescent="0.2">
      <c r="A21" s="5"/>
      <c r="B21" s="46" t="s">
        <v>1312</v>
      </c>
      <c r="C21" s="4"/>
      <c r="D21" s="4"/>
      <c r="E21" s="6"/>
      <c r="F21" s="7"/>
      <c r="G21" s="8"/>
      <c r="H21" s="9"/>
      <c r="I21" s="9"/>
      <c r="J21" s="47"/>
    </row>
    <row r="22" spans="1:10" ht="13.15" customHeight="1" x14ac:dyDescent="0.2">
      <c r="A22" s="5" t="s">
        <v>544</v>
      </c>
      <c r="B22" s="20" t="s">
        <v>545</v>
      </c>
      <c r="C22" s="4" t="s">
        <v>546</v>
      </c>
      <c r="D22" s="4" t="s">
        <v>66</v>
      </c>
      <c r="E22" s="6">
        <v>25735</v>
      </c>
      <c r="F22" s="7">
        <v>590.85</v>
      </c>
      <c r="G22" s="8">
        <v>1.6999999999999999E-3</v>
      </c>
      <c r="H22" s="9"/>
      <c r="I22" s="9"/>
      <c r="J22" s="47"/>
    </row>
    <row r="23" spans="1:10" ht="13.15" customHeight="1" x14ac:dyDescent="0.2">
      <c r="A23" s="47"/>
      <c r="B23" s="21" t="s">
        <v>129</v>
      </c>
      <c r="C23" s="1"/>
      <c r="D23" s="1"/>
      <c r="E23" s="1"/>
      <c r="F23" s="10">
        <f>+SUM(F16:F22)</f>
        <v>5030.87</v>
      </c>
      <c r="G23" s="11">
        <f>+SUM(G16:G22)</f>
        <v>1.47E-2</v>
      </c>
      <c r="H23" s="12"/>
      <c r="I23" s="12"/>
      <c r="J23" s="47"/>
    </row>
    <row r="24" spans="1:10" ht="13.15" customHeight="1" x14ac:dyDescent="0.2">
      <c r="A24" s="47"/>
      <c r="B24" s="19" t="s">
        <v>226</v>
      </c>
      <c r="C24" s="4"/>
      <c r="D24" s="4"/>
      <c r="E24" s="4"/>
      <c r="F24" s="52"/>
      <c r="G24" s="51"/>
      <c r="H24" s="51"/>
      <c r="I24" s="51"/>
      <c r="J24" s="47"/>
    </row>
    <row r="25" spans="1:10" ht="13.15" customHeight="1" x14ac:dyDescent="0.2">
      <c r="A25" s="5" t="s">
        <v>227</v>
      </c>
      <c r="B25" s="20" t="s">
        <v>228</v>
      </c>
      <c r="C25" s="4" t="s">
        <v>229</v>
      </c>
      <c r="D25" s="4" t="s">
        <v>193</v>
      </c>
      <c r="E25" s="6">
        <v>3979328</v>
      </c>
      <c r="F25" s="7">
        <v>17431.05</v>
      </c>
      <c r="G25" s="8">
        <v>5.0999999999999997E-2</v>
      </c>
      <c r="H25" s="9"/>
      <c r="I25" s="9"/>
      <c r="J25" s="47"/>
    </row>
    <row r="26" spans="1:10" ht="13.15" customHeight="1" x14ac:dyDescent="0.2">
      <c r="A26" s="5" t="s">
        <v>230</v>
      </c>
      <c r="B26" s="20" t="s">
        <v>231</v>
      </c>
      <c r="C26" s="4" t="s">
        <v>232</v>
      </c>
      <c r="D26" s="4" t="s">
        <v>193</v>
      </c>
      <c r="E26" s="6">
        <v>5200248</v>
      </c>
      <c r="F26" s="7">
        <v>17214.900000000001</v>
      </c>
      <c r="G26" s="8">
        <v>5.04E-2</v>
      </c>
      <c r="H26" s="9"/>
      <c r="I26" s="9"/>
      <c r="J26" s="47"/>
    </row>
    <row r="27" spans="1:10" ht="13.15" customHeight="1" x14ac:dyDescent="0.2">
      <c r="A27" s="5" t="s">
        <v>233</v>
      </c>
      <c r="B27" s="20" t="s">
        <v>234</v>
      </c>
      <c r="C27" s="4" t="s">
        <v>235</v>
      </c>
      <c r="D27" s="4" t="s">
        <v>193</v>
      </c>
      <c r="E27" s="6">
        <v>493139</v>
      </c>
      <c r="F27" s="7">
        <v>2334.4699999999998</v>
      </c>
      <c r="G27" s="8">
        <v>6.7999999999999996E-3</v>
      </c>
      <c r="H27" s="9"/>
      <c r="I27" s="9"/>
      <c r="J27" s="47"/>
    </row>
    <row r="28" spans="1:10" ht="13.15" customHeight="1" x14ac:dyDescent="0.2">
      <c r="A28" s="47"/>
      <c r="B28" s="21" t="s">
        <v>129</v>
      </c>
      <c r="C28" s="1"/>
      <c r="D28" s="1"/>
      <c r="E28" s="1"/>
      <c r="F28" s="10">
        <v>36980.42</v>
      </c>
      <c r="G28" s="11">
        <v>0.1082</v>
      </c>
      <c r="H28" s="12"/>
      <c r="I28" s="12"/>
      <c r="J28" s="47"/>
    </row>
    <row r="29" spans="1:10" ht="13.15" customHeight="1" x14ac:dyDescent="0.2">
      <c r="A29" s="47"/>
      <c r="B29" s="21" t="s">
        <v>236</v>
      </c>
      <c r="C29" s="1"/>
      <c r="D29" s="1"/>
      <c r="E29" s="1"/>
      <c r="F29" s="12" t="s">
        <v>237</v>
      </c>
      <c r="G29" s="12" t="s">
        <v>237</v>
      </c>
      <c r="H29" s="12"/>
      <c r="I29" s="12"/>
      <c r="J29" s="47"/>
    </row>
    <row r="30" spans="1:10" ht="13.15" customHeight="1" x14ac:dyDescent="0.2">
      <c r="A30" s="47"/>
      <c r="B30" s="21" t="s">
        <v>129</v>
      </c>
      <c r="C30" s="1"/>
      <c r="D30" s="1"/>
      <c r="E30" s="1"/>
      <c r="F30" s="12" t="s">
        <v>237</v>
      </c>
      <c r="G30" s="12" t="s">
        <v>237</v>
      </c>
      <c r="H30" s="12"/>
      <c r="I30" s="12"/>
      <c r="J30" s="47"/>
    </row>
    <row r="31" spans="1:10" ht="13.15" customHeight="1" x14ac:dyDescent="0.2">
      <c r="A31" s="47"/>
      <c r="B31" s="21" t="s">
        <v>238</v>
      </c>
      <c r="C31" s="13"/>
      <c r="D31" s="1"/>
      <c r="E31" s="13"/>
      <c r="F31" s="10">
        <v>75386.929999999993</v>
      </c>
      <c r="G31" s="11">
        <v>0.2205</v>
      </c>
      <c r="H31" s="12"/>
      <c r="I31" s="12"/>
      <c r="J31" s="47"/>
    </row>
    <row r="32" spans="1:10" ht="13.15" customHeight="1" x14ac:dyDescent="0.2">
      <c r="A32" s="47"/>
      <c r="B32" s="19" t="s">
        <v>425</v>
      </c>
      <c r="C32" s="4"/>
      <c r="D32" s="4"/>
      <c r="E32" s="4"/>
      <c r="F32" s="4"/>
      <c r="G32" s="4"/>
      <c r="H32" s="51"/>
      <c r="I32" s="51"/>
      <c r="J32" s="47"/>
    </row>
    <row r="33" spans="1:10" ht="13.15" customHeight="1" x14ac:dyDescent="0.2">
      <c r="A33" s="47"/>
      <c r="B33" s="19" t="s">
        <v>426</v>
      </c>
      <c r="C33" s="4"/>
      <c r="D33" s="4"/>
      <c r="E33" s="4"/>
      <c r="F33" s="52"/>
      <c r="G33" s="51"/>
      <c r="H33" s="51"/>
      <c r="I33" s="51"/>
      <c r="J33" s="47"/>
    </row>
    <row r="34" spans="1:10" ht="13.15" customHeight="1" x14ac:dyDescent="0.2">
      <c r="A34" s="5" t="s">
        <v>561</v>
      </c>
      <c r="B34" s="20" t="s">
        <v>1218</v>
      </c>
      <c r="C34" s="4" t="s">
        <v>562</v>
      </c>
      <c r="D34" s="4" t="s">
        <v>407</v>
      </c>
      <c r="E34" s="6">
        <v>15000000</v>
      </c>
      <c r="F34" s="7">
        <v>15000.83</v>
      </c>
      <c r="G34" s="8">
        <v>4.3900000000000002E-2</v>
      </c>
      <c r="H34" s="14">
        <v>7.2007000000000002E-2</v>
      </c>
      <c r="I34" s="9"/>
      <c r="J34" s="47"/>
    </row>
    <row r="35" spans="1:10" ht="13.15" customHeight="1" x14ac:dyDescent="0.2">
      <c r="A35" s="5" t="s">
        <v>563</v>
      </c>
      <c r="B35" s="20" t="s">
        <v>1219</v>
      </c>
      <c r="C35" s="4" t="s">
        <v>564</v>
      </c>
      <c r="D35" s="4" t="s">
        <v>407</v>
      </c>
      <c r="E35" s="6">
        <v>14000000</v>
      </c>
      <c r="F35" s="7">
        <v>14019.22</v>
      </c>
      <c r="G35" s="8">
        <v>4.1000000000000002E-2</v>
      </c>
      <c r="H35" s="14">
        <v>7.1691000000000005E-2</v>
      </c>
      <c r="I35" s="9"/>
      <c r="J35" s="47"/>
    </row>
    <row r="36" spans="1:10" ht="13.15" customHeight="1" x14ac:dyDescent="0.2">
      <c r="A36" s="5" t="s">
        <v>565</v>
      </c>
      <c r="B36" s="20" t="s">
        <v>1220</v>
      </c>
      <c r="C36" s="4" t="s">
        <v>566</v>
      </c>
      <c r="D36" s="4" t="s">
        <v>407</v>
      </c>
      <c r="E36" s="6">
        <v>12500000</v>
      </c>
      <c r="F36" s="7">
        <v>12848.79</v>
      </c>
      <c r="G36" s="8">
        <v>3.7600000000000001E-2</v>
      </c>
      <c r="H36" s="14">
        <v>7.1276999999999993E-2</v>
      </c>
      <c r="I36" s="9"/>
      <c r="J36" s="47"/>
    </row>
    <row r="37" spans="1:10" ht="13.15" customHeight="1" x14ac:dyDescent="0.2">
      <c r="A37" s="5" t="s">
        <v>567</v>
      </c>
      <c r="B37" s="20" t="s">
        <v>1221</v>
      </c>
      <c r="C37" s="4" t="s">
        <v>568</v>
      </c>
      <c r="D37" s="4" t="s">
        <v>407</v>
      </c>
      <c r="E37" s="6">
        <v>9500000</v>
      </c>
      <c r="F37" s="7">
        <v>9519.16</v>
      </c>
      <c r="G37" s="8">
        <v>2.7799999999999998E-2</v>
      </c>
      <c r="H37" s="14">
        <v>7.4790999999999996E-2</v>
      </c>
      <c r="I37" s="9"/>
      <c r="J37" s="47"/>
    </row>
    <row r="38" spans="1:10" ht="13.15" customHeight="1" x14ac:dyDescent="0.2">
      <c r="A38" s="5" t="s">
        <v>569</v>
      </c>
      <c r="B38" s="20" t="s">
        <v>1222</v>
      </c>
      <c r="C38" s="4" t="s">
        <v>570</v>
      </c>
      <c r="D38" s="4" t="s">
        <v>407</v>
      </c>
      <c r="E38" s="6">
        <v>8500000</v>
      </c>
      <c r="F38" s="7">
        <v>8778.0400000000009</v>
      </c>
      <c r="G38" s="8">
        <v>2.5700000000000001E-2</v>
      </c>
      <c r="H38" s="14">
        <v>7.2928000000000007E-2</v>
      </c>
      <c r="I38" s="9"/>
      <c r="J38" s="47"/>
    </row>
    <row r="39" spans="1:10" ht="13.15" customHeight="1" x14ac:dyDescent="0.2">
      <c r="A39" s="5" t="s">
        <v>571</v>
      </c>
      <c r="B39" s="20" t="s">
        <v>1223</v>
      </c>
      <c r="C39" s="4" t="s">
        <v>572</v>
      </c>
      <c r="D39" s="4" t="s">
        <v>407</v>
      </c>
      <c r="E39" s="6">
        <v>7500000</v>
      </c>
      <c r="F39" s="7">
        <v>7740.62</v>
      </c>
      <c r="G39" s="8">
        <v>2.2599999999999999E-2</v>
      </c>
      <c r="H39" s="14">
        <v>7.0542999999999995E-2</v>
      </c>
      <c r="I39" s="9"/>
      <c r="J39" s="47"/>
    </row>
    <row r="40" spans="1:10" ht="13.15" customHeight="1" x14ac:dyDescent="0.2">
      <c r="A40" s="5" t="s">
        <v>573</v>
      </c>
      <c r="B40" s="20" t="s">
        <v>1224</v>
      </c>
      <c r="C40" s="4" t="s">
        <v>574</v>
      </c>
      <c r="D40" s="4" t="s">
        <v>407</v>
      </c>
      <c r="E40" s="6">
        <v>7500000</v>
      </c>
      <c r="F40" s="7">
        <v>7733.3</v>
      </c>
      <c r="G40" s="8">
        <v>2.2599999999999999E-2</v>
      </c>
      <c r="H40" s="14">
        <v>7.0190000000000002E-2</v>
      </c>
      <c r="I40" s="9"/>
      <c r="J40" s="47"/>
    </row>
    <row r="41" spans="1:10" ht="13.15" customHeight="1" x14ac:dyDescent="0.2">
      <c r="A41" s="5" t="s">
        <v>575</v>
      </c>
      <c r="B41" s="20" t="s">
        <v>1225</v>
      </c>
      <c r="C41" s="4" t="s">
        <v>576</v>
      </c>
      <c r="D41" s="4" t="s">
        <v>407</v>
      </c>
      <c r="E41" s="6">
        <v>7500000</v>
      </c>
      <c r="F41" s="7">
        <v>7663.98</v>
      </c>
      <c r="G41" s="8">
        <v>2.24E-2</v>
      </c>
      <c r="H41" s="14">
        <v>7.1849999999999997E-2</v>
      </c>
      <c r="I41" s="9"/>
      <c r="J41" s="47"/>
    </row>
    <row r="42" spans="1:10" ht="13.15" customHeight="1" x14ac:dyDescent="0.2">
      <c r="A42" s="5" t="s">
        <v>577</v>
      </c>
      <c r="B42" s="20" t="s">
        <v>1226</v>
      </c>
      <c r="C42" s="4" t="s">
        <v>578</v>
      </c>
      <c r="D42" s="4" t="s">
        <v>429</v>
      </c>
      <c r="E42" s="6">
        <v>7500</v>
      </c>
      <c r="F42" s="7">
        <v>7553</v>
      </c>
      <c r="G42" s="8">
        <v>2.2100000000000002E-2</v>
      </c>
      <c r="H42" s="14">
        <v>7.2099999999999997E-2</v>
      </c>
      <c r="I42" s="9"/>
      <c r="J42" s="47"/>
    </row>
    <row r="43" spans="1:10" ht="13.15" customHeight="1" x14ac:dyDescent="0.2">
      <c r="A43" s="5" t="s">
        <v>579</v>
      </c>
      <c r="B43" s="20" t="s">
        <v>1227</v>
      </c>
      <c r="C43" s="4" t="s">
        <v>580</v>
      </c>
      <c r="D43" s="4" t="s">
        <v>429</v>
      </c>
      <c r="E43" s="6">
        <v>7500</v>
      </c>
      <c r="F43" s="7">
        <v>7522.07</v>
      </c>
      <c r="G43" s="8">
        <v>2.1999999999999999E-2</v>
      </c>
      <c r="H43" s="14">
        <v>7.5850000000000001E-2</v>
      </c>
      <c r="I43" s="9"/>
      <c r="J43" s="47"/>
    </row>
    <row r="44" spans="1:10" ht="13.15" customHeight="1" x14ac:dyDescent="0.2">
      <c r="A44" s="5" t="s">
        <v>581</v>
      </c>
      <c r="B44" s="20" t="s">
        <v>1228</v>
      </c>
      <c r="C44" s="4" t="s">
        <v>582</v>
      </c>
      <c r="D44" s="4" t="s">
        <v>407</v>
      </c>
      <c r="E44" s="6">
        <v>5500000</v>
      </c>
      <c r="F44" s="7">
        <v>5449</v>
      </c>
      <c r="G44" s="8">
        <v>1.5900000000000001E-2</v>
      </c>
      <c r="H44" s="14">
        <v>7.1272000000000002E-2</v>
      </c>
      <c r="I44" s="9"/>
      <c r="J44" s="47"/>
    </row>
    <row r="45" spans="1:10" ht="13.15" customHeight="1" x14ac:dyDescent="0.2">
      <c r="A45" s="5" t="s">
        <v>583</v>
      </c>
      <c r="B45" s="20" t="s">
        <v>1229</v>
      </c>
      <c r="C45" s="4" t="s">
        <v>584</v>
      </c>
      <c r="D45" s="4" t="s">
        <v>407</v>
      </c>
      <c r="E45" s="6">
        <v>5000000</v>
      </c>
      <c r="F45" s="7">
        <v>5107.91</v>
      </c>
      <c r="G45" s="8">
        <v>1.49E-2</v>
      </c>
      <c r="H45" s="14">
        <v>7.2928000000000007E-2</v>
      </c>
      <c r="I45" s="9"/>
      <c r="J45" s="47"/>
    </row>
    <row r="46" spans="1:10" ht="13.15" customHeight="1" x14ac:dyDescent="0.2">
      <c r="A46" s="5" t="s">
        <v>585</v>
      </c>
      <c r="B46" s="20" t="s">
        <v>1230</v>
      </c>
      <c r="C46" s="4" t="s">
        <v>586</v>
      </c>
      <c r="D46" s="4" t="s">
        <v>407</v>
      </c>
      <c r="E46" s="6">
        <v>5000000</v>
      </c>
      <c r="F46" s="7">
        <v>5064.18</v>
      </c>
      <c r="G46" s="8">
        <v>1.4800000000000001E-2</v>
      </c>
      <c r="H46" s="14">
        <v>7.1375999999999995E-2</v>
      </c>
      <c r="I46" s="9"/>
      <c r="J46" s="47"/>
    </row>
    <row r="47" spans="1:10" ht="13.15" customHeight="1" x14ac:dyDescent="0.2">
      <c r="A47" s="5" t="s">
        <v>587</v>
      </c>
      <c r="B47" s="20" t="s">
        <v>1619</v>
      </c>
      <c r="C47" s="4" t="s">
        <v>588</v>
      </c>
      <c r="D47" s="4" t="s">
        <v>589</v>
      </c>
      <c r="E47" s="6">
        <v>5000</v>
      </c>
      <c r="F47" s="7">
        <v>5061.62</v>
      </c>
      <c r="G47" s="8">
        <v>1.4800000000000001E-2</v>
      </c>
      <c r="H47" s="14">
        <v>7.1999999999999995E-2</v>
      </c>
      <c r="I47" s="9"/>
      <c r="J47" s="47"/>
    </row>
    <row r="48" spans="1:10" ht="13.15" customHeight="1" x14ac:dyDescent="0.2">
      <c r="A48" s="5" t="s">
        <v>590</v>
      </c>
      <c r="B48" s="20" t="s">
        <v>1231</v>
      </c>
      <c r="C48" s="4" t="s">
        <v>591</v>
      </c>
      <c r="D48" s="4" t="s">
        <v>407</v>
      </c>
      <c r="E48" s="6">
        <v>5000000</v>
      </c>
      <c r="F48" s="7">
        <v>5059.3999999999996</v>
      </c>
      <c r="G48" s="8">
        <v>1.4800000000000001E-2</v>
      </c>
      <c r="H48" s="14">
        <v>7.2675000000000003E-2</v>
      </c>
      <c r="I48" s="9"/>
      <c r="J48" s="47"/>
    </row>
    <row r="49" spans="1:10" ht="13.15" customHeight="1" x14ac:dyDescent="0.2">
      <c r="A49" s="5" t="s">
        <v>592</v>
      </c>
      <c r="B49" s="20" t="s">
        <v>1232</v>
      </c>
      <c r="C49" s="4" t="s">
        <v>593</v>
      </c>
      <c r="D49" s="4" t="s">
        <v>429</v>
      </c>
      <c r="E49" s="6">
        <v>5000</v>
      </c>
      <c r="F49" s="7">
        <v>5029</v>
      </c>
      <c r="G49" s="8">
        <v>1.47E-2</v>
      </c>
      <c r="H49" s="14">
        <v>7.2099999999999997E-2</v>
      </c>
      <c r="I49" s="9"/>
      <c r="J49" s="47"/>
    </row>
    <row r="50" spans="1:10" ht="13.15" customHeight="1" x14ac:dyDescent="0.2">
      <c r="A50" s="5" t="s">
        <v>594</v>
      </c>
      <c r="B50" s="20" t="s">
        <v>1233</v>
      </c>
      <c r="C50" s="4" t="s">
        <v>595</v>
      </c>
      <c r="D50" s="4" t="s">
        <v>407</v>
      </c>
      <c r="E50" s="6">
        <v>5000000</v>
      </c>
      <c r="F50" s="7">
        <v>5003.78</v>
      </c>
      <c r="G50" s="8">
        <v>1.46E-2</v>
      </c>
      <c r="H50" s="14">
        <v>7.4790999999999996E-2</v>
      </c>
      <c r="I50" s="9"/>
      <c r="J50" s="47"/>
    </row>
    <row r="51" spans="1:10" ht="13.15" customHeight="1" x14ac:dyDescent="0.2">
      <c r="A51" s="5" t="s">
        <v>596</v>
      </c>
      <c r="B51" s="20" t="s">
        <v>1234</v>
      </c>
      <c r="C51" s="4" t="s">
        <v>597</v>
      </c>
      <c r="D51" s="4" t="s">
        <v>407</v>
      </c>
      <c r="E51" s="6">
        <v>5000000</v>
      </c>
      <c r="F51" s="7">
        <v>4994.8100000000004</v>
      </c>
      <c r="G51" s="8">
        <v>1.46E-2</v>
      </c>
      <c r="H51" s="14">
        <v>7.2675000000000003E-2</v>
      </c>
      <c r="I51" s="9"/>
      <c r="J51" s="47"/>
    </row>
    <row r="52" spans="1:10" ht="13.15" customHeight="1" x14ac:dyDescent="0.2">
      <c r="A52" s="5" t="s">
        <v>598</v>
      </c>
      <c r="B52" s="20" t="s">
        <v>1235</v>
      </c>
      <c r="C52" s="4" t="s">
        <v>599</v>
      </c>
      <c r="D52" s="4" t="s">
        <v>407</v>
      </c>
      <c r="E52" s="6">
        <v>5000000</v>
      </c>
      <c r="F52" s="7">
        <v>4991.84</v>
      </c>
      <c r="G52" s="8">
        <v>1.46E-2</v>
      </c>
      <c r="H52" s="14">
        <v>7.1691000000000005E-2</v>
      </c>
      <c r="I52" s="9"/>
      <c r="J52" s="47"/>
    </row>
    <row r="53" spans="1:10" ht="13.15" customHeight="1" x14ac:dyDescent="0.2">
      <c r="A53" s="5" t="s">
        <v>600</v>
      </c>
      <c r="B53" s="20" t="s">
        <v>1236</v>
      </c>
      <c r="C53" s="4" t="s">
        <v>601</v>
      </c>
      <c r="D53" s="4" t="s">
        <v>407</v>
      </c>
      <c r="E53" s="6">
        <v>5000000</v>
      </c>
      <c r="F53" s="7">
        <v>4987.1899999999996</v>
      </c>
      <c r="G53" s="8">
        <v>1.46E-2</v>
      </c>
      <c r="H53" s="14">
        <v>7.3214000000000001E-2</v>
      </c>
      <c r="I53" s="9"/>
      <c r="J53" s="47"/>
    </row>
    <row r="54" spans="1:10" ht="13.15" customHeight="1" x14ac:dyDescent="0.2">
      <c r="A54" s="5" t="s">
        <v>602</v>
      </c>
      <c r="B54" s="20" t="s">
        <v>1620</v>
      </c>
      <c r="C54" s="4" t="s">
        <v>603</v>
      </c>
      <c r="D54" s="4" t="s">
        <v>429</v>
      </c>
      <c r="E54" s="6">
        <v>5000</v>
      </c>
      <c r="F54" s="7">
        <v>4979.8100000000004</v>
      </c>
      <c r="G54" s="8">
        <v>1.46E-2</v>
      </c>
      <c r="H54" s="14">
        <v>7.6008999999999993E-2</v>
      </c>
      <c r="I54" s="9"/>
      <c r="J54" s="47"/>
    </row>
    <row r="55" spans="1:10" ht="13.15" customHeight="1" x14ac:dyDescent="0.2">
      <c r="A55" s="5" t="s">
        <v>604</v>
      </c>
      <c r="B55" s="20" t="s">
        <v>1237</v>
      </c>
      <c r="C55" s="4" t="s">
        <v>605</v>
      </c>
      <c r="D55" s="4" t="s">
        <v>407</v>
      </c>
      <c r="E55" s="6">
        <v>4500000</v>
      </c>
      <c r="F55" s="7">
        <v>4605.45</v>
      </c>
      <c r="G55" s="8">
        <v>1.35E-2</v>
      </c>
      <c r="H55" s="14">
        <v>7.2928000000000007E-2</v>
      </c>
      <c r="I55" s="9"/>
      <c r="J55" s="47"/>
    </row>
    <row r="56" spans="1:10" ht="13.15" customHeight="1" x14ac:dyDescent="0.2">
      <c r="A56" s="5" t="s">
        <v>606</v>
      </c>
      <c r="B56" s="20" t="s">
        <v>1238</v>
      </c>
      <c r="C56" s="4" t="s">
        <v>607</v>
      </c>
      <c r="D56" s="4" t="s">
        <v>407</v>
      </c>
      <c r="E56" s="6">
        <v>4500000</v>
      </c>
      <c r="F56" s="7">
        <v>4516.05</v>
      </c>
      <c r="G56" s="8">
        <v>1.32E-2</v>
      </c>
      <c r="H56" s="14">
        <v>7.2007000000000002E-2</v>
      </c>
      <c r="I56" s="9"/>
      <c r="J56" s="47"/>
    </row>
    <row r="57" spans="1:10" ht="13.15" customHeight="1" x14ac:dyDescent="0.2">
      <c r="A57" s="5" t="s">
        <v>608</v>
      </c>
      <c r="B57" s="20" t="s">
        <v>1239</v>
      </c>
      <c r="C57" s="4" t="s">
        <v>609</v>
      </c>
      <c r="D57" s="4" t="s">
        <v>407</v>
      </c>
      <c r="E57" s="6">
        <v>4000000</v>
      </c>
      <c r="F57" s="7">
        <v>4082.66</v>
      </c>
      <c r="G57" s="8">
        <v>1.1900000000000001E-2</v>
      </c>
      <c r="H57" s="14">
        <v>7.4632000000000004E-2</v>
      </c>
      <c r="I57" s="9"/>
      <c r="J57" s="47"/>
    </row>
    <row r="58" spans="1:10" ht="13.15" customHeight="1" x14ac:dyDescent="0.2">
      <c r="A58" s="5" t="s">
        <v>610</v>
      </c>
      <c r="B58" s="20" t="s">
        <v>1240</v>
      </c>
      <c r="C58" s="4" t="s">
        <v>611</v>
      </c>
      <c r="D58" s="4" t="s">
        <v>407</v>
      </c>
      <c r="E58" s="6">
        <v>3500000</v>
      </c>
      <c r="F58" s="7">
        <v>3595.32</v>
      </c>
      <c r="G58" s="8">
        <v>1.0500000000000001E-2</v>
      </c>
      <c r="H58" s="14">
        <v>7.2675000000000003E-2</v>
      </c>
      <c r="I58" s="9"/>
      <c r="J58" s="47"/>
    </row>
    <row r="59" spans="1:10" ht="13.15" customHeight="1" x14ac:dyDescent="0.2">
      <c r="A59" s="5" t="s">
        <v>612</v>
      </c>
      <c r="B59" s="20" t="s">
        <v>1241</v>
      </c>
      <c r="C59" s="4" t="s">
        <v>613</v>
      </c>
      <c r="D59" s="4" t="s">
        <v>407</v>
      </c>
      <c r="E59" s="6">
        <v>3500000</v>
      </c>
      <c r="F59" s="7">
        <v>3551.08</v>
      </c>
      <c r="G59" s="8">
        <v>1.04E-2</v>
      </c>
      <c r="H59" s="14">
        <v>7.4477000000000002E-2</v>
      </c>
      <c r="I59" s="9"/>
      <c r="J59" s="47"/>
    </row>
    <row r="60" spans="1:10" ht="13.15" customHeight="1" x14ac:dyDescent="0.2">
      <c r="A60" s="5" t="s">
        <v>614</v>
      </c>
      <c r="B60" s="20" t="s">
        <v>1242</v>
      </c>
      <c r="C60" s="4" t="s">
        <v>615</v>
      </c>
      <c r="D60" s="4" t="s">
        <v>407</v>
      </c>
      <c r="E60" s="6">
        <v>3000000</v>
      </c>
      <c r="F60" s="7">
        <v>2956.97</v>
      </c>
      <c r="G60" s="8">
        <v>8.6E-3</v>
      </c>
      <c r="H60" s="14">
        <v>7.2571999999999998E-2</v>
      </c>
      <c r="I60" s="9"/>
      <c r="J60" s="47"/>
    </row>
    <row r="61" spans="1:10" ht="13.15" customHeight="1" x14ac:dyDescent="0.2">
      <c r="A61" s="5" t="s">
        <v>616</v>
      </c>
      <c r="B61" s="20" t="s">
        <v>1243</v>
      </c>
      <c r="C61" s="4" t="s">
        <v>617</v>
      </c>
      <c r="D61" s="4" t="s">
        <v>407</v>
      </c>
      <c r="E61" s="6">
        <v>2500000</v>
      </c>
      <c r="F61" s="7">
        <v>2577.35</v>
      </c>
      <c r="G61" s="8">
        <v>7.4999999999999997E-3</v>
      </c>
      <c r="H61" s="14">
        <v>7.2928000000000007E-2</v>
      </c>
      <c r="I61" s="9"/>
      <c r="J61" s="47"/>
    </row>
    <row r="62" spans="1:10" ht="13.15" customHeight="1" x14ac:dyDescent="0.2">
      <c r="A62" s="5" t="s">
        <v>618</v>
      </c>
      <c r="B62" s="20" t="s">
        <v>1244</v>
      </c>
      <c r="C62" s="4" t="s">
        <v>619</v>
      </c>
      <c r="D62" s="4" t="s">
        <v>407</v>
      </c>
      <c r="E62" s="6">
        <v>2500000</v>
      </c>
      <c r="F62" s="7">
        <v>2568.02</v>
      </c>
      <c r="G62" s="8">
        <v>7.4999999999999997E-3</v>
      </c>
      <c r="H62" s="14">
        <v>7.1276999999999993E-2</v>
      </c>
      <c r="I62" s="9"/>
      <c r="J62" s="47"/>
    </row>
    <row r="63" spans="1:10" ht="13.15" customHeight="1" x14ac:dyDescent="0.2">
      <c r="A63" s="5" t="s">
        <v>620</v>
      </c>
      <c r="B63" s="20" t="s">
        <v>1245</v>
      </c>
      <c r="C63" s="4" t="s">
        <v>621</v>
      </c>
      <c r="D63" s="4" t="s">
        <v>407</v>
      </c>
      <c r="E63" s="6">
        <v>2500000</v>
      </c>
      <c r="F63" s="7">
        <v>2566.77</v>
      </c>
      <c r="G63" s="8">
        <v>7.4999999999999997E-3</v>
      </c>
      <c r="H63" s="14">
        <v>7.2675000000000003E-2</v>
      </c>
      <c r="I63" s="9"/>
      <c r="J63" s="47"/>
    </row>
    <row r="64" spans="1:10" ht="13.15" customHeight="1" x14ac:dyDescent="0.2">
      <c r="A64" s="5" t="s">
        <v>622</v>
      </c>
      <c r="B64" s="20" t="s">
        <v>1246</v>
      </c>
      <c r="C64" s="4" t="s">
        <v>623</v>
      </c>
      <c r="D64" s="4" t="s">
        <v>407</v>
      </c>
      <c r="E64" s="6">
        <v>2500000</v>
      </c>
      <c r="F64" s="7">
        <v>2558.71</v>
      </c>
      <c r="G64" s="8">
        <v>7.4999999999999997E-3</v>
      </c>
      <c r="H64" s="14">
        <v>6.5629000000000007E-2</v>
      </c>
      <c r="I64" s="9"/>
      <c r="J64" s="47"/>
    </row>
    <row r="65" spans="1:10" ht="13.15" customHeight="1" x14ac:dyDescent="0.2">
      <c r="A65" s="5" t="s">
        <v>624</v>
      </c>
      <c r="B65" s="20" t="s">
        <v>1247</v>
      </c>
      <c r="C65" s="4" t="s">
        <v>625</v>
      </c>
      <c r="D65" s="4" t="s">
        <v>407</v>
      </c>
      <c r="E65" s="6">
        <v>2500000</v>
      </c>
      <c r="F65" s="7">
        <v>2552.19</v>
      </c>
      <c r="G65" s="8">
        <v>7.4999999999999997E-3</v>
      </c>
      <c r="H65" s="14">
        <v>7.5135999999999994E-2</v>
      </c>
      <c r="I65" s="9"/>
      <c r="J65" s="47"/>
    </row>
    <row r="66" spans="1:10" ht="13.15" customHeight="1" x14ac:dyDescent="0.2">
      <c r="A66" s="5" t="s">
        <v>626</v>
      </c>
      <c r="B66" s="20" t="s">
        <v>1248</v>
      </c>
      <c r="C66" s="4" t="s">
        <v>627</v>
      </c>
      <c r="D66" s="4" t="s">
        <v>407</v>
      </c>
      <c r="E66" s="6">
        <v>2500000</v>
      </c>
      <c r="F66" s="7">
        <v>2548.4899999999998</v>
      </c>
      <c r="G66" s="8">
        <v>7.4999999999999997E-3</v>
      </c>
      <c r="H66" s="14">
        <v>7.1375999999999995E-2</v>
      </c>
      <c r="I66" s="9"/>
      <c r="J66" s="47"/>
    </row>
    <row r="67" spans="1:10" ht="13.15" customHeight="1" x14ac:dyDescent="0.2">
      <c r="A67" s="5" t="s">
        <v>628</v>
      </c>
      <c r="B67" s="20" t="s">
        <v>1249</v>
      </c>
      <c r="C67" s="4" t="s">
        <v>629</v>
      </c>
      <c r="D67" s="4" t="s">
        <v>429</v>
      </c>
      <c r="E67" s="6">
        <v>2500</v>
      </c>
      <c r="F67" s="7">
        <v>2518.13</v>
      </c>
      <c r="G67" s="8">
        <v>7.4000000000000003E-3</v>
      </c>
      <c r="H67" s="14">
        <v>7.4699000000000002E-2</v>
      </c>
      <c r="I67" s="9"/>
      <c r="J67" s="47"/>
    </row>
    <row r="68" spans="1:10" ht="13.15" customHeight="1" x14ac:dyDescent="0.2">
      <c r="A68" s="5" t="s">
        <v>630</v>
      </c>
      <c r="B68" s="20" t="s">
        <v>1250</v>
      </c>
      <c r="C68" s="4" t="s">
        <v>631</v>
      </c>
      <c r="D68" s="4" t="s">
        <v>429</v>
      </c>
      <c r="E68" s="6">
        <v>2500</v>
      </c>
      <c r="F68" s="7">
        <v>2512.88</v>
      </c>
      <c r="G68" s="8">
        <v>7.3000000000000001E-3</v>
      </c>
      <c r="H68" s="14">
        <v>7.6100000000000001E-2</v>
      </c>
      <c r="I68" s="9"/>
      <c r="J68" s="47"/>
    </row>
    <row r="69" spans="1:10" ht="13.15" customHeight="1" x14ac:dyDescent="0.2">
      <c r="A69" s="5" t="s">
        <v>632</v>
      </c>
      <c r="B69" s="20" t="s">
        <v>1251</v>
      </c>
      <c r="C69" s="4" t="s">
        <v>633</v>
      </c>
      <c r="D69" s="4" t="s">
        <v>407</v>
      </c>
      <c r="E69" s="6">
        <v>2500000</v>
      </c>
      <c r="F69" s="7">
        <v>2512.61</v>
      </c>
      <c r="G69" s="8">
        <v>7.3000000000000001E-3</v>
      </c>
      <c r="H69" s="14">
        <v>7.2928000000000007E-2</v>
      </c>
      <c r="I69" s="9"/>
      <c r="J69" s="47"/>
    </row>
    <row r="70" spans="1:10" ht="13.15" customHeight="1" x14ac:dyDescent="0.2">
      <c r="A70" s="5" t="s">
        <v>634</v>
      </c>
      <c r="B70" s="20" t="s">
        <v>1621</v>
      </c>
      <c r="C70" s="4" t="s">
        <v>635</v>
      </c>
      <c r="D70" s="4" t="s">
        <v>429</v>
      </c>
      <c r="E70" s="6">
        <v>2500</v>
      </c>
      <c r="F70" s="7">
        <v>2512.16</v>
      </c>
      <c r="G70" s="8">
        <v>7.3000000000000001E-3</v>
      </c>
      <c r="H70" s="14">
        <v>7.22E-2</v>
      </c>
      <c r="I70" s="9"/>
      <c r="J70" s="47"/>
    </row>
    <row r="71" spans="1:10" ht="13.15" customHeight="1" x14ac:dyDescent="0.2">
      <c r="A71" s="5" t="s">
        <v>636</v>
      </c>
      <c r="B71" s="20" t="s">
        <v>1252</v>
      </c>
      <c r="C71" s="4" t="s">
        <v>637</v>
      </c>
      <c r="D71" s="4" t="s">
        <v>429</v>
      </c>
      <c r="E71" s="6">
        <v>250</v>
      </c>
      <c r="F71" s="7">
        <v>2487.98</v>
      </c>
      <c r="G71" s="8">
        <v>7.3000000000000001E-3</v>
      </c>
      <c r="H71" s="14">
        <v>7.7399999999999997E-2</v>
      </c>
      <c r="I71" s="9"/>
      <c r="J71" s="47"/>
    </row>
    <row r="72" spans="1:10" ht="13.15" customHeight="1" x14ac:dyDescent="0.2">
      <c r="A72" s="5" t="s">
        <v>638</v>
      </c>
      <c r="B72" s="20" t="s">
        <v>1622</v>
      </c>
      <c r="C72" s="4" t="s">
        <v>639</v>
      </c>
      <c r="D72" s="4" t="s">
        <v>429</v>
      </c>
      <c r="E72" s="6">
        <v>2500</v>
      </c>
      <c r="F72" s="7">
        <v>2485.31</v>
      </c>
      <c r="G72" s="8">
        <v>7.3000000000000001E-3</v>
      </c>
      <c r="H72" s="14">
        <v>7.3867000000000002E-2</v>
      </c>
      <c r="I72" s="9"/>
      <c r="J72" s="47"/>
    </row>
    <row r="73" spans="1:10" ht="13.15" customHeight="1" x14ac:dyDescent="0.2">
      <c r="A73" s="5" t="s">
        <v>640</v>
      </c>
      <c r="B73" s="20" t="s">
        <v>1253</v>
      </c>
      <c r="C73" s="4" t="s">
        <v>641</v>
      </c>
      <c r="D73" s="4" t="s">
        <v>429</v>
      </c>
      <c r="E73" s="6">
        <v>2500</v>
      </c>
      <c r="F73" s="7">
        <v>2480.9299999999998</v>
      </c>
      <c r="G73" s="8">
        <v>7.3000000000000001E-3</v>
      </c>
      <c r="H73" s="14">
        <v>7.2550000000000003E-2</v>
      </c>
      <c r="I73" s="9"/>
      <c r="J73" s="47"/>
    </row>
    <row r="74" spans="1:10" ht="13.15" customHeight="1" x14ac:dyDescent="0.2">
      <c r="A74" s="5" t="s">
        <v>642</v>
      </c>
      <c r="B74" s="20" t="s">
        <v>1254</v>
      </c>
      <c r="C74" s="4" t="s">
        <v>643</v>
      </c>
      <c r="D74" s="4" t="s">
        <v>429</v>
      </c>
      <c r="E74" s="6">
        <v>2500</v>
      </c>
      <c r="F74" s="7">
        <v>2469.61</v>
      </c>
      <c r="G74" s="8">
        <v>7.1999999999999998E-3</v>
      </c>
      <c r="H74" s="14">
        <v>7.7450000000000005E-2</v>
      </c>
      <c r="I74" s="9"/>
      <c r="J74" s="47"/>
    </row>
    <row r="75" spans="1:10" ht="13.15" customHeight="1" x14ac:dyDescent="0.2">
      <c r="A75" s="5" t="s">
        <v>644</v>
      </c>
      <c r="B75" s="20" t="s">
        <v>1255</v>
      </c>
      <c r="C75" s="4" t="s">
        <v>645</v>
      </c>
      <c r="D75" s="4" t="s">
        <v>429</v>
      </c>
      <c r="E75" s="6">
        <v>2500</v>
      </c>
      <c r="F75" s="7">
        <v>2467.25</v>
      </c>
      <c r="G75" s="8">
        <v>7.1999999999999998E-3</v>
      </c>
      <c r="H75" s="14">
        <v>7.4648999999999993E-2</v>
      </c>
      <c r="I75" s="9"/>
      <c r="J75" s="47"/>
    </row>
    <row r="76" spans="1:10" ht="13.15" customHeight="1" x14ac:dyDescent="0.2">
      <c r="A76" s="5" t="s">
        <v>646</v>
      </c>
      <c r="B76" s="20" t="s">
        <v>1256</v>
      </c>
      <c r="C76" s="4" t="s">
        <v>647</v>
      </c>
      <c r="D76" s="4" t="s">
        <v>429</v>
      </c>
      <c r="E76" s="6">
        <v>2500</v>
      </c>
      <c r="F76" s="7">
        <v>2462.71</v>
      </c>
      <c r="G76" s="8">
        <v>7.1999999999999998E-3</v>
      </c>
      <c r="H76" s="14">
        <v>7.2550000000000003E-2</v>
      </c>
      <c r="I76" s="9"/>
      <c r="J76" s="47"/>
    </row>
    <row r="77" spans="1:10" ht="13.15" customHeight="1" x14ac:dyDescent="0.2">
      <c r="A77" s="5" t="s">
        <v>648</v>
      </c>
      <c r="B77" s="20" t="s">
        <v>1257</v>
      </c>
      <c r="C77" s="4" t="s">
        <v>649</v>
      </c>
      <c r="D77" s="4" t="s">
        <v>407</v>
      </c>
      <c r="E77" s="6">
        <v>2500000</v>
      </c>
      <c r="F77" s="7">
        <v>2439.1</v>
      </c>
      <c r="G77" s="8">
        <v>7.1000000000000004E-3</v>
      </c>
      <c r="H77" s="14">
        <v>7.4527999999999997E-2</v>
      </c>
      <c r="I77" s="9"/>
      <c r="J77" s="47"/>
    </row>
    <row r="78" spans="1:10" ht="13.15" customHeight="1" x14ac:dyDescent="0.2">
      <c r="A78" s="5" t="s">
        <v>650</v>
      </c>
      <c r="B78" s="20" t="s">
        <v>1623</v>
      </c>
      <c r="C78" s="4" t="s">
        <v>651</v>
      </c>
      <c r="D78" s="4" t="s">
        <v>429</v>
      </c>
      <c r="E78" s="6">
        <v>2265</v>
      </c>
      <c r="F78" s="7">
        <v>2292.08</v>
      </c>
      <c r="G78" s="8">
        <v>6.7000000000000002E-3</v>
      </c>
      <c r="H78" s="14">
        <v>7.6749999999999999E-2</v>
      </c>
      <c r="I78" s="9"/>
      <c r="J78" s="47"/>
    </row>
    <row r="79" spans="1:10" ht="13.15" customHeight="1" x14ac:dyDescent="0.2">
      <c r="A79" s="5" t="s">
        <v>652</v>
      </c>
      <c r="B79" s="20" t="s">
        <v>1258</v>
      </c>
      <c r="C79" s="4" t="s">
        <v>653</v>
      </c>
      <c r="D79" s="4" t="s">
        <v>407</v>
      </c>
      <c r="E79" s="6">
        <v>2000000</v>
      </c>
      <c r="F79" s="7">
        <v>2122.85</v>
      </c>
      <c r="G79" s="8">
        <v>6.1999999999999998E-3</v>
      </c>
      <c r="H79" s="14">
        <v>7.1235000000000007E-2</v>
      </c>
      <c r="I79" s="9"/>
      <c r="J79" s="47"/>
    </row>
    <row r="80" spans="1:10" ht="13.15" customHeight="1" x14ac:dyDescent="0.2">
      <c r="A80" s="5" t="s">
        <v>654</v>
      </c>
      <c r="B80" s="20" t="s">
        <v>1259</v>
      </c>
      <c r="C80" s="4" t="s">
        <v>655</v>
      </c>
      <c r="D80" s="4" t="s">
        <v>407</v>
      </c>
      <c r="E80" s="6">
        <v>1500000</v>
      </c>
      <c r="F80" s="7">
        <v>1578.71</v>
      </c>
      <c r="G80" s="8">
        <v>4.5999999999999999E-3</v>
      </c>
      <c r="H80" s="14">
        <v>7.1056999999999995E-2</v>
      </c>
      <c r="I80" s="9"/>
      <c r="J80" s="47"/>
    </row>
    <row r="81" spans="1:10" ht="13.15" customHeight="1" x14ac:dyDescent="0.2">
      <c r="A81" s="5" t="s">
        <v>656</v>
      </c>
      <c r="B81" s="20" t="s">
        <v>1260</v>
      </c>
      <c r="C81" s="4" t="s">
        <v>657</v>
      </c>
      <c r="D81" s="4" t="s">
        <v>407</v>
      </c>
      <c r="E81" s="6">
        <v>1500000</v>
      </c>
      <c r="F81" s="7">
        <v>1489.89</v>
      </c>
      <c r="G81" s="8">
        <v>4.4000000000000003E-3</v>
      </c>
      <c r="H81" s="14">
        <v>7.3214000000000001E-2</v>
      </c>
      <c r="I81" s="9"/>
      <c r="J81" s="47"/>
    </row>
    <row r="82" spans="1:10" ht="13.15" customHeight="1" x14ac:dyDescent="0.2">
      <c r="A82" s="5" t="s">
        <v>658</v>
      </c>
      <c r="B82" s="20" t="s">
        <v>1261</v>
      </c>
      <c r="C82" s="4" t="s">
        <v>659</v>
      </c>
      <c r="D82" s="4" t="s">
        <v>429</v>
      </c>
      <c r="E82" s="6">
        <v>1500</v>
      </c>
      <c r="F82" s="7">
        <v>1487.12</v>
      </c>
      <c r="G82" s="8">
        <v>4.3E-3</v>
      </c>
      <c r="H82" s="14">
        <v>7.5249999999999997E-2</v>
      </c>
      <c r="I82" s="9"/>
      <c r="J82" s="47"/>
    </row>
    <row r="83" spans="1:10" ht="13.15" customHeight="1" x14ac:dyDescent="0.2">
      <c r="A83" s="5" t="s">
        <v>660</v>
      </c>
      <c r="B83" s="20" t="s">
        <v>1262</v>
      </c>
      <c r="C83" s="4" t="s">
        <v>661</v>
      </c>
      <c r="D83" s="4" t="s">
        <v>407</v>
      </c>
      <c r="E83" s="6">
        <v>1500000</v>
      </c>
      <c r="F83" s="7">
        <v>1452.24</v>
      </c>
      <c r="G83" s="8">
        <v>4.1999999999999997E-3</v>
      </c>
      <c r="H83" s="14">
        <v>7.4527999999999997E-2</v>
      </c>
      <c r="I83" s="9"/>
      <c r="J83" s="47"/>
    </row>
    <row r="84" spans="1:10" ht="13.15" customHeight="1" x14ac:dyDescent="0.2">
      <c r="A84" s="5" t="s">
        <v>662</v>
      </c>
      <c r="B84" s="20" t="s">
        <v>1263</v>
      </c>
      <c r="C84" s="4" t="s">
        <v>663</v>
      </c>
      <c r="D84" s="4" t="s">
        <v>407</v>
      </c>
      <c r="E84" s="6">
        <v>1000000</v>
      </c>
      <c r="F84" s="7">
        <v>1053.55</v>
      </c>
      <c r="G84" s="8">
        <v>3.0999999999999999E-3</v>
      </c>
      <c r="H84" s="14">
        <v>7.1228E-2</v>
      </c>
      <c r="I84" s="9"/>
      <c r="J84" s="47"/>
    </row>
    <row r="85" spans="1:10" ht="13.15" customHeight="1" x14ac:dyDescent="0.2">
      <c r="A85" s="5" t="s">
        <v>664</v>
      </c>
      <c r="B85" s="20" t="s">
        <v>1264</v>
      </c>
      <c r="C85" s="4" t="s">
        <v>665</v>
      </c>
      <c r="D85" s="4" t="s">
        <v>407</v>
      </c>
      <c r="E85" s="6">
        <v>1000000</v>
      </c>
      <c r="F85" s="7">
        <v>1030.5899999999999</v>
      </c>
      <c r="G85" s="8">
        <v>3.0000000000000001E-3</v>
      </c>
      <c r="H85" s="14">
        <v>7.3562000000000002E-2</v>
      </c>
      <c r="I85" s="9"/>
      <c r="J85" s="47"/>
    </row>
    <row r="86" spans="1:10" ht="13.15" customHeight="1" x14ac:dyDescent="0.2">
      <c r="A86" s="5" t="s">
        <v>666</v>
      </c>
      <c r="B86" s="20" t="s">
        <v>1265</v>
      </c>
      <c r="C86" s="4" t="s">
        <v>667</v>
      </c>
      <c r="D86" s="4" t="s">
        <v>407</v>
      </c>
      <c r="E86" s="6">
        <v>1000000</v>
      </c>
      <c r="F86" s="7">
        <v>1030.06</v>
      </c>
      <c r="G86" s="8">
        <v>3.0000000000000001E-3</v>
      </c>
      <c r="H86" s="14">
        <v>7.3308999999999999E-2</v>
      </c>
      <c r="I86" s="9"/>
      <c r="J86" s="47"/>
    </row>
    <row r="87" spans="1:10" ht="13.15" customHeight="1" x14ac:dyDescent="0.2">
      <c r="A87" s="5" t="s">
        <v>668</v>
      </c>
      <c r="B87" s="20" t="s">
        <v>1266</v>
      </c>
      <c r="C87" s="4" t="s">
        <v>669</v>
      </c>
      <c r="D87" s="4" t="s">
        <v>407</v>
      </c>
      <c r="E87" s="6">
        <v>1000000</v>
      </c>
      <c r="F87" s="7">
        <v>1021.7</v>
      </c>
      <c r="G87" s="8">
        <v>3.0000000000000001E-3</v>
      </c>
      <c r="H87" s="14">
        <v>7.4981999999999993E-2</v>
      </c>
      <c r="I87" s="9"/>
      <c r="J87" s="47"/>
    </row>
    <row r="88" spans="1:10" ht="13.15" customHeight="1" x14ac:dyDescent="0.2">
      <c r="A88" s="5" t="s">
        <v>670</v>
      </c>
      <c r="B88" s="20" t="s">
        <v>1267</v>
      </c>
      <c r="C88" s="4" t="s">
        <v>671</v>
      </c>
      <c r="D88" s="4" t="s">
        <v>407</v>
      </c>
      <c r="E88" s="6">
        <v>1000000</v>
      </c>
      <c r="F88" s="7">
        <v>1017.74</v>
      </c>
      <c r="G88" s="8">
        <v>3.0000000000000001E-3</v>
      </c>
      <c r="H88" s="14">
        <v>7.4632000000000004E-2</v>
      </c>
      <c r="I88" s="9"/>
      <c r="J88" s="47"/>
    </row>
    <row r="89" spans="1:10" ht="13.15" customHeight="1" x14ac:dyDescent="0.2">
      <c r="A89" s="5" t="s">
        <v>672</v>
      </c>
      <c r="B89" s="20" t="s">
        <v>1268</v>
      </c>
      <c r="C89" s="4" t="s">
        <v>673</v>
      </c>
      <c r="D89" s="4" t="s">
        <v>407</v>
      </c>
      <c r="E89" s="6">
        <v>1000000</v>
      </c>
      <c r="F89" s="7">
        <v>1014.8</v>
      </c>
      <c r="G89" s="8">
        <v>3.0000000000000001E-3</v>
      </c>
      <c r="H89" s="14">
        <v>7.0789000000000005E-2</v>
      </c>
      <c r="I89" s="9"/>
      <c r="J89" s="47"/>
    </row>
    <row r="90" spans="1:10" ht="13.15" customHeight="1" x14ac:dyDescent="0.2">
      <c r="A90" s="5" t="s">
        <v>674</v>
      </c>
      <c r="B90" s="20" t="s">
        <v>1269</v>
      </c>
      <c r="C90" s="4" t="s">
        <v>675</v>
      </c>
      <c r="D90" s="4" t="s">
        <v>407</v>
      </c>
      <c r="E90" s="6">
        <v>1000000</v>
      </c>
      <c r="F90" s="7">
        <v>1013.37</v>
      </c>
      <c r="G90" s="8">
        <v>3.0000000000000001E-3</v>
      </c>
      <c r="H90" s="14">
        <v>7.1375999999999995E-2</v>
      </c>
      <c r="I90" s="9"/>
      <c r="J90" s="47"/>
    </row>
    <row r="91" spans="1:10" ht="13.15" customHeight="1" x14ac:dyDescent="0.2">
      <c r="A91" s="5" t="s">
        <v>676</v>
      </c>
      <c r="B91" s="20" t="s">
        <v>1270</v>
      </c>
      <c r="C91" s="4" t="s">
        <v>677</v>
      </c>
      <c r="D91" s="4" t="s">
        <v>407</v>
      </c>
      <c r="E91" s="6">
        <v>1000000</v>
      </c>
      <c r="F91" s="7">
        <v>998.94</v>
      </c>
      <c r="G91" s="8">
        <v>2.8999999999999998E-3</v>
      </c>
      <c r="H91" s="14">
        <v>7.2675000000000003E-2</v>
      </c>
      <c r="I91" s="9"/>
      <c r="J91" s="47"/>
    </row>
    <row r="92" spans="1:10" ht="13.15" customHeight="1" x14ac:dyDescent="0.2">
      <c r="A92" s="5" t="s">
        <v>678</v>
      </c>
      <c r="B92" s="20" t="s">
        <v>1271</v>
      </c>
      <c r="C92" s="4" t="s">
        <v>679</v>
      </c>
      <c r="D92" s="4" t="s">
        <v>407</v>
      </c>
      <c r="E92" s="6">
        <v>1000000</v>
      </c>
      <c r="F92" s="7">
        <v>996.64</v>
      </c>
      <c r="G92" s="8">
        <v>2.8999999999999998E-3</v>
      </c>
      <c r="H92" s="14">
        <v>7.2928000000000007E-2</v>
      </c>
      <c r="I92" s="9"/>
      <c r="J92" s="47"/>
    </row>
    <row r="93" spans="1:10" ht="13.15" customHeight="1" x14ac:dyDescent="0.2">
      <c r="A93" s="5" t="s">
        <v>680</v>
      </c>
      <c r="B93" s="20" t="s">
        <v>1272</v>
      </c>
      <c r="C93" s="4" t="s">
        <v>681</v>
      </c>
      <c r="D93" s="4" t="s">
        <v>407</v>
      </c>
      <c r="E93" s="6">
        <v>1000000</v>
      </c>
      <c r="F93" s="7">
        <v>996.64</v>
      </c>
      <c r="G93" s="8">
        <v>2.8999999999999998E-3</v>
      </c>
      <c r="H93" s="14">
        <v>7.2928000000000007E-2</v>
      </c>
      <c r="I93" s="9"/>
      <c r="J93" s="47"/>
    </row>
    <row r="94" spans="1:10" ht="13.15" customHeight="1" x14ac:dyDescent="0.2">
      <c r="A94" s="5" t="s">
        <v>682</v>
      </c>
      <c r="B94" s="20" t="s">
        <v>1273</v>
      </c>
      <c r="C94" s="4" t="s">
        <v>683</v>
      </c>
      <c r="D94" s="4" t="s">
        <v>407</v>
      </c>
      <c r="E94" s="6">
        <v>1000000</v>
      </c>
      <c r="F94" s="7">
        <v>994.15</v>
      </c>
      <c r="G94" s="8">
        <v>2.8999999999999998E-3</v>
      </c>
      <c r="H94" s="14">
        <v>7.2928000000000007E-2</v>
      </c>
      <c r="I94" s="9"/>
      <c r="J94" s="47"/>
    </row>
    <row r="95" spans="1:10" ht="13.15" customHeight="1" x14ac:dyDescent="0.2">
      <c r="A95" s="5" t="s">
        <v>684</v>
      </c>
      <c r="B95" s="20" t="s">
        <v>1274</v>
      </c>
      <c r="C95" s="4" t="s">
        <v>685</v>
      </c>
      <c r="D95" s="4" t="s">
        <v>407</v>
      </c>
      <c r="E95" s="6">
        <v>1000000</v>
      </c>
      <c r="F95" s="7">
        <v>985.98</v>
      </c>
      <c r="G95" s="8">
        <v>2.8999999999999998E-3</v>
      </c>
      <c r="H95" s="14">
        <v>7.2824E-2</v>
      </c>
      <c r="I95" s="9"/>
      <c r="J95" s="47"/>
    </row>
    <row r="96" spans="1:10" ht="13.15" customHeight="1" x14ac:dyDescent="0.2">
      <c r="A96" s="5" t="s">
        <v>686</v>
      </c>
      <c r="B96" s="20" t="s">
        <v>1275</v>
      </c>
      <c r="C96" s="4" t="s">
        <v>687</v>
      </c>
      <c r="D96" s="4" t="s">
        <v>407</v>
      </c>
      <c r="E96" s="6">
        <v>1000000</v>
      </c>
      <c r="F96" s="7">
        <v>983.29</v>
      </c>
      <c r="G96" s="8">
        <v>2.8999999999999998E-3</v>
      </c>
      <c r="H96" s="14">
        <v>7.4632000000000004E-2</v>
      </c>
      <c r="I96" s="9"/>
      <c r="J96" s="47"/>
    </row>
    <row r="97" spans="1:10" ht="13.15" customHeight="1" x14ac:dyDescent="0.2">
      <c r="A97" s="5" t="s">
        <v>688</v>
      </c>
      <c r="B97" s="20" t="s">
        <v>1276</v>
      </c>
      <c r="C97" s="4" t="s">
        <v>689</v>
      </c>
      <c r="D97" s="4" t="s">
        <v>407</v>
      </c>
      <c r="E97" s="6">
        <v>582200</v>
      </c>
      <c r="F97" s="7">
        <v>584.73</v>
      </c>
      <c r="G97" s="8">
        <v>1.6999999999999999E-3</v>
      </c>
      <c r="H97" s="14">
        <v>7.1691000000000005E-2</v>
      </c>
      <c r="I97" s="9"/>
      <c r="J97" s="47"/>
    </row>
    <row r="98" spans="1:10" ht="13.15" customHeight="1" x14ac:dyDescent="0.2">
      <c r="A98" s="5" t="s">
        <v>690</v>
      </c>
      <c r="B98" s="20" t="s">
        <v>1277</v>
      </c>
      <c r="C98" s="4" t="s">
        <v>691</v>
      </c>
      <c r="D98" s="4" t="s">
        <v>407</v>
      </c>
      <c r="E98" s="6">
        <v>500000</v>
      </c>
      <c r="F98" s="7">
        <v>519.69000000000005</v>
      </c>
      <c r="G98" s="8">
        <v>1.5E-3</v>
      </c>
      <c r="H98" s="14">
        <v>6.8917000000000006E-2</v>
      </c>
      <c r="I98" s="9"/>
      <c r="J98" s="47"/>
    </row>
    <row r="99" spans="1:10" ht="13.15" customHeight="1" x14ac:dyDescent="0.2">
      <c r="A99" s="5" t="s">
        <v>692</v>
      </c>
      <c r="B99" s="20" t="s">
        <v>1278</v>
      </c>
      <c r="C99" s="4" t="s">
        <v>693</v>
      </c>
      <c r="D99" s="4" t="s">
        <v>407</v>
      </c>
      <c r="E99" s="6">
        <v>500000</v>
      </c>
      <c r="F99" s="7">
        <v>518.63</v>
      </c>
      <c r="G99" s="8">
        <v>1.5E-3</v>
      </c>
      <c r="H99" s="14">
        <v>7.0973999999999995E-2</v>
      </c>
      <c r="I99" s="9"/>
      <c r="J99" s="47"/>
    </row>
    <row r="100" spans="1:10" ht="13.15" customHeight="1" x14ac:dyDescent="0.2">
      <c r="A100" s="5" t="s">
        <v>694</v>
      </c>
      <c r="B100" s="20" t="s">
        <v>1279</v>
      </c>
      <c r="C100" s="4" t="s">
        <v>695</v>
      </c>
      <c r="D100" s="4" t="s">
        <v>407</v>
      </c>
      <c r="E100" s="6">
        <v>500000</v>
      </c>
      <c r="F100" s="7">
        <v>511.72</v>
      </c>
      <c r="G100" s="8">
        <v>1.5E-3</v>
      </c>
      <c r="H100" s="14">
        <v>7.3308999999999999E-2</v>
      </c>
      <c r="I100" s="9"/>
      <c r="J100" s="47"/>
    </row>
    <row r="101" spans="1:10" ht="13.15" customHeight="1" x14ac:dyDescent="0.2">
      <c r="A101" s="5" t="s">
        <v>696</v>
      </c>
      <c r="B101" s="20" t="s">
        <v>1280</v>
      </c>
      <c r="C101" s="4" t="s">
        <v>697</v>
      </c>
      <c r="D101" s="4" t="s">
        <v>407</v>
      </c>
      <c r="E101" s="6">
        <v>500000</v>
      </c>
      <c r="F101" s="7">
        <v>511.01</v>
      </c>
      <c r="G101" s="8">
        <v>1.5E-3</v>
      </c>
      <c r="H101" s="14">
        <v>7.4477000000000002E-2</v>
      </c>
      <c r="I101" s="9"/>
      <c r="J101" s="47"/>
    </row>
    <row r="102" spans="1:10" ht="13.15" customHeight="1" x14ac:dyDescent="0.2">
      <c r="A102" s="5" t="s">
        <v>698</v>
      </c>
      <c r="B102" s="20" t="s">
        <v>1281</v>
      </c>
      <c r="C102" s="4" t="s">
        <v>699</v>
      </c>
      <c r="D102" s="4" t="s">
        <v>407</v>
      </c>
      <c r="E102" s="6">
        <v>500000</v>
      </c>
      <c r="F102" s="7">
        <v>504.23</v>
      </c>
      <c r="G102" s="8">
        <v>1.5E-3</v>
      </c>
      <c r="H102" s="14">
        <v>7.2675000000000003E-2</v>
      </c>
      <c r="I102" s="9"/>
      <c r="J102" s="47"/>
    </row>
    <row r="103" spans="1:10" ht="13.15" customHeight="1" x14ac:dyDescent="0.2">
      <c r="A103" s="5" t="s">
        <v>700</v>
      </c>
      <c r="B103" s="20" t="s">
        <v>1282</v>
      </c>
      <c r="C103" s="4" t="s">
        <v>701</v>
      </c>
      <c r="D103" s="4" t="s">
        <v>407</v>
      </c>
      <c r="E103" s="6">
        <v>500000</v>
      </c>
      <c r="F103" s="7">
        <v>503.98</v>
      </c>
      <c r="G103" s="8">
        <v>1.5E-3</v>
      </c>
      <c r="H103" s="14">
        <v>7.2928000000000007E-2</v>
      </c>
      <c r="I103" s="9"/>
      <c r="J103" s="47"/>
    </row>
    <row r="104" spans="1:10" ht="13.15" customHeight="1" x14ac:dyDescent="0.2">
      <c r="A104" s="5" t="s">
        <v>702</v>
      </c>
      <c r="B104" s="20" t="s">
        <v>1283</v>
      </c>
      <c r="C104" s="4" t="s">
        <v>703</v>
      </c>
      <c r="D104" s="4" t="s">
        <v>407</v>
      </c>
      <c r="E104" s="6">
        <v>500000</v>
      </c>
      <c r="F104" s="7">
        <v>501.57</v>
      </c>
      <c r="G104" s="8">
        <v>1.5E-3</v>
      </c>
      <c r="H104" s="14">
        <v>7.4625999999999998E-2</v>
      </c>
      <c r="I104" s="9"/>
      <c r="J104" s="47"/>
    </row>
    <row r="105" spans="1:10" ht="13.15" customHeight="1" x14ac:dyDescent="0.2">
      <c r="A105" s="5" t="s">
        <v>704</v>
      </c>
      <c r="B105" s="20" t="s">
        <v>1284</v>
      </c>
      <c r="C105" s="4" t="s">
        <v>705</v>
      </c>
      <c r="D105" s="4" t="s">
        <v>429</v>
      </c>
      <c r="E105" s="6">
        <v>50000</v>
      </c>
      <c r="F105" s="7">
        <v>501.57</v>
      </c>
      <c r="G105" s="8">
        <v>1.5E-3</v>
      </c>
      <c r="H105" s="14">
        <v>7.4899999999999994E-2</v>
      </c>
      <c r="I105" s="9"/>
      <c r="J105" s="47"/>
    </row>
    <row r="106" spans="1:10" ht="13.15" customHeight="1" x14ac:dyDescent="0.2">
      <c r="A106" s="5" t="s">
        <v>706</v>
      </c>
      <c r="B106" s="20" t="s">
        <v>1285</v>
      </c>
      <c r="C106" s="4" t="s">
        <v>707</v>
      </c>
      <c r="D106" s="4" t="s">
        <v>407</v>
      </c>
      <c r="E106" s="6">
        <v>500000</v>
      </c>
      <c r="F106" s="7">
        <v>501.29</v>
      </c>
      <c r="G106" s="8">
        <v>1.5E-3</v>
      </c>
      <c r="H106" s="14">
        <v>7.2928000000000007E-2</v>
      </c>
      <c r="I106" s="9"/>
      <c r="J106" s="47"/>
    </row>
    <row r="107" spans="1:10" ht="13.15" customHeight="1" x14ac:dyDescent="0.2">
      <c r="A107" s="5" t="s">
        <v>708</v>
      </c>
      <c r="B107" s="20" t="s">
        <v>1286</v>
      </c>
      <c r="C107" s="4" t="s">
        <v>709</v>
      </c>
      <c r="D107" s="4" t="s">
        <v>407</v>
      </c>
      <c r="E107" s="6">
        <v>500000</v>
      </c>
      <c r="F107" s="7">
        <v>501.05</v>
      </c>
      <c r="G107" s="8">
        <v>1.5E-3</v>
      </c>
      <c r="H107" s="14">
        <v>7.2928000000000007E-2</v>
      </c>
      <c r="I107" s="9"/>
      <c r="J107" s="47"/>
    </row>
    <row r="108" spans="1:10" ht="13.15" customHeight="1" x14ac:dyDescent="0.2">
      <c r="A108" s="5" t="s">
        <v>710</v>
      </c>
      <c r="B108" s="20" t="s">
        <v>1287</v>
      </c>
      <c r="C108" s="4" t="s">
        <v>711</v>
      </c>
      <c r="D108" s="4" t="s">
        <v>407</v>
      </c>
      <c r="E108" s="6">
        <v>500000</v>
      </c>
      <c r="F108" s="7">
        <v>498.56</v>
      </c>
      <c r="G108" s="8">
        <v>1.5E-3</v>
      </c>
      <c r="H108" s="14">
        <v>7.1587999999999999E-2</v>
      </c>
      <c r="I108" s="9"/>
      <c r="J108" s="47"/>
    </row>
    <row r="109" spans="1:10" ht="13.15" customHeight="1" x14ac:dyDescent="0.2">
      <c r="A109" s="5" t="s">
        <v>712</v>
      </c>
      <c r="B109" s="20" t="s">
        <v>1288</v>
      </c>
      <c r="C109" s="4" t="s">
        <v>713</v>
      </c>
      <c r="D109" s="4" t="s">
        <v>407</v>
      </c>
      <c r="E109" s="6">
        <v>500000</v>
      </c>
      <c r="F109" s="7">
        <v>498.18</v>
      </c>
      <c r="G109" s="8">
        <v>1.5E-3</v>
      </c>
      <c r="H109" s="14">
        <v>7.1746000000000004E-2</v>
      </c>
      <c r="I109" s="9"/>
      <c r="J109" s="47"/>
    </row>
    <row r="110" spans="1:10" ht="13.15" customHeight="1" x14ac:dyDescent="0.2">
      <c r="A110" s="5" t="s">
        <v>714</v>
      </c>
      <c r="B110" s="20" t="s">
        <v>1289</v>
      </c>
      <c r="C110" s="4" t="s">
        <v>715</v>
      </c>
      <c r="D110" s="4" t="s">
        <v>407</v>
      </c>
      <c r="E110" s="6">
        <v>500000</v>
      </c>
      <c r="F110" s="7">
        <v>495.06</v>
      </c>
      <c r="G110" s="8">
        <v>1.4E-3</v>
      </c>
      <c r="H110" s="14">
        <v>7.1746000000000004E-2</v>
      </c>
      <c r="I110" s="9"/>
      <c r="J110" s="47"/>
    </row>
    <row r="111" spans="1:10" ht="13.15" customHeight="1" x14ac:dyDescent="0.2">
      <c r="A111" s="47"/>
      <c r="B111" s="21" t="s">
        <v>129</v>
      </c>
      <c r="C111" s="1"/>
      <c r="D111" s="1"/>
      <c r="E111" s="1"/>
      <c r="F111" s="10">
        <v>250846.89</v>
      </c>
      <c r="G111" s="11">
        <v>0.73360000000000003</v>
      </c>
      <c r="H111" s="12"/>
      <c r="I111" s="12"/>
      <c r="J111" s="47"/>
    </row>
    <row r="112" spans="1:10" ht="13.15" customHeight="1" x14ac:dyDescent="0.2">
      <c r="A112" s="47"/>
      <c r="B112" s="21" t="s">
        <v>438</v>
      </c>
      <c r="C112" s="1"/>
      <c r="D112" s="1"/>
      <c r="E112" s="1"/>
      <c r="F112" s="12" t="s">
        <v>237</v>
      </c>
      <c r="G112" s="12" t="s">
        <v>237</v>
      </c>
      <c r="H112" s="12"/>
      <c r="I112" s="12"/>
      <c r="J112" s="47"/>
    </row>
    <row r="113" spans="1:10" ht="13.15" customHeight="1" x14ac:dyDescent="0.2">
      <c r="A113" s="47"/>
      <c r="B113" s="21" t="s">
        <v>129</v>
      </c>
      <c r="C113" s="1"/>
      <c r="D113" s="1"/>
      <c r="E113" s="1"/>
      <c r="F113" s="12" t="s">
        <v>237</v>
      </c>
      <c r="G113" s="12" t="s">
        <v>237</v>
      </c>
      <c r="H113" s="12"/>
      <c r="I113" s="12"/>
      <c r="J113" s="47"/>
    </row>
    <row r="114" spans="1:10" ht="13.15" customHeight="1" x14ac:dyDescent="0.2">
      <c r="A114" s="47"/>
      <c r="B114" s="21" t="s">
        <v>238</v>
      </c>
      <c r="C114" s="13"/>
      <c r="D114" s="1"/>
      <c r="E114" s="13"/>
      <c r="F114" s="10">
        <v>250846.89</v>
      </c>
      <c r="G114" s="11">
        <v>0.73360000000000003</v>
      </c>
      <c r="H114" s="12"/>
      <c r="I114" s="12"/>
      <c r="J114" s="47"/>
    </row>
    <row r="115" spans="1:10" ht="13.15" customHeight="1" x14ac:dyDescent="0.2">
      <c r="A115" s="47"/>
      <c r="B115" s="19" t="s">
        <v>313</v>
      </c>
      <c r="C115" s="4"/>
      <c r="D115" s="4"/>
      <c r="E115" s="4"/>
      <c r="F115" s="4"/>
      <c r="G115" s="4"/>
      <c r="H115" s="51"/>
      <c r="I115" s="51"/>
      <c r="J115" s="47"/>
    </row>
    <row r="116" spans="1:10" ht="13.15" customHeight="1" x14ac:dyDescent="0.2">
      <c r="A116" s="47"/>
      <c r="B116" s="19" t="s">
        <v>403</v>
      </c>
      <c r="C116" s="4"/>
      <c r="D116" s="4"/>
      <c r="E116" s="4"/>
      <c r="F116" s="52"/>
      <c r="G116" s="51"/>
      <c r="H116" s="51"/>
      <c r="I116" s="51"/>
      <c r="J116" s="47"/>
    </row>
    <row r="117" spans="1:10" ht="13.15" customHeight="1" x14ac:dyDescent="0.2">
      <c r="A117" s="5" t="s">
        <v>411</v>
      </c>
      <c r="B117" s="20" t="s">
        <v>412</v>
      </c>
      <c r="C117" s="4" t="s">
        <v>413</v>
      </c>
      <c r="D117" s="4" t="s">
        <v>407</v>
      </c>
      <c r="E117" s="6">
        <v>500000</v>
      </c>
      <c r="F117" s="7">
        <v>497.96</v>
      </c>
      <c r="G117" s="8">
        <v>1.5E-3</v>
      </c>
      <c r="H117" s="14">
        <v>5.1638000000000003E-2</v>
      </c>
      <c r="I117" s="9"/>
      <c r="J117" s="47"/>
    </row>
    <row r="118" spans="1:10" ht="13.15" customHeight="1" x14ac:dyDescent="0.2">
      <c r="A118" s="47"/>
      <c r="B118" s="21" t="s">
        <v>129</v>
      </c>
      <c r="C118" s="1"/>
      <c r="D118" s="1"/>
      <c r="E118" s="1"/>
      <c r="F118" s="10">
        <v>497.96</v>
      </c>
      <c r="G118" s="11">
        <v>1.5E-3</v>
      </c>
      <c r="H118" s="12"/>
      <c r="I118" s="12"/>
      <c r="J118" s="47"/>
    </row>
    <row r="119" spans="1:10" ht="13.15" customHeight="1" x14ac:dyDescent="0.2">
      <c r="A119" s="47"/>
      <c r="B119" s="21" t="s">
        <v>238</v>
      </c>
      <c r="C119" s="13"/>
      <c r="D119" s="1"/>
      <c r="E119" s="13"/>
      <c r="F119" s="10">
        <v>497.96</v>
      </c>
      <c r="G119" s="11">
        <v>1.5E-3</v>
      </c>
      <c r="H119" s="12"/>
      <c r="I119" s="12"/>
      <c r="J119" s="47"/>
    </row>
    <row r="120" spans="1:10" ht="13.15" customHeight="1" x14ac:dyDescent="0.2">
      <c r="A120" s="47"/>
      <c r="B120" s="19" t="s">
        <v>414</v>
      </c>
      <c r="C120" s="4"/>
      <c r="D120" s="4"/>
      <c r="E120" s="4"/>
      <c r="F120" s="4"/>
      <c r="G120" s="4"/>
      <c r="H120" s="51"/>
      <c r="I120" s="51"/>
      <c r="J120" s="47"/>
    </row>
    <row r="121" spans="1:10" ht="13.15" customHeight="1" x14ac:dyDescent="0.2">
      <c r="A121" s="47"/>
      <c r="B121" s="19" t="s">
        <v>510</v>
      </c>
      <c r="C121" s="4"/>
      <c r="D121" s="4"/>
      <c r="E121" s="4"/>
      <c r="F121" s="52"/>
      <c r="G121" s="51"/>
      <c r="H121" s="51"/>
      <c r="I121" s="51"/>
      <c r="J121" s="47"/>
    </row>
    <row r="122" spans="1:10" ht="13.15" customHeight="1" x14ac:dyDescent="0.2">
      <c r="A122" s="5" t="s">
        <v>511</v>
      </c>
      <c r="B122" s="20" t="s">
        <v>1625</v>
      </c>
      <c r="C122" s="4" t="s">
        <v>512</v>
      </c>
      <c r="D122" s="4" t="s">
        <v>256</v>
      </c>
      <c r="E122" s="6">
        <v>7580.9719999999998</v>
      </c>
      <c r="F122" s="7">
        <v>899.97</v>
      </c>
      <c r="G122" s="8">
        <v>2.5999999999999999E-3</v>
      </c>
      <c r="H122" s="14">
        <v>5.5100000000000003E-2</v>
      </c>
      <c r="I122" s="9"/>
      <c r="J122" s="47"/>
    </row>
    <row r="123" spans="1:10" ht="13.15" customHeight="1" x14ac:dyDescent="0.2">
      <c r="A123" s="47"/>
      <c r="B123" s="21" t="s">
        <v>129</v>
      </c>
      <c r="C123" s="1"/>
      <c r="D123" s="1"/>
      <c r="E123" s="1"/>
      <c r="F123" s="10">
        <v>899.97</v>
      </c>
      <c r="G123" s="11">
        <v>2.5999999999999999E-3</v>
      </c>
      <c r="H123" s="12"/>
      <c r="I123" s="12"/>
      <c r="J123" s="47"/>
    </row>
    <row r="124" spans="1:10" ht="13.15" customHeight="1" x14ac:dyDescent="0.2">
      <c r="A124" s="47"/>
      <c r="B124" s="19" t="s">
        <v>415</v>
      </c>
      <c r="C124" s="4"/>
      <c r="D124" s="4"/>
      <c r="E124" s="4"/>
      <c r="F124" s="52"/>
      <c r="G124" s="51"/>
      <c r="H124" s="51"/>
      <c r="I124" s="51"/>
      <c r="J124" s="47"/>
    </row>
    <row r="125" spans="1:10" ht="13.15" customHeight="1" x14ac:dyDescent="0.2">
      <c r="A125" s="5" t="s">
        <v>416</v>
      </c>
      <c r="B125" s="20" t="s">
        <v>417</v>
      </c>
      <c r="C125" s="4" t="s">
        <v>418</v>
      </c>
      <c r="D125" s="4" t="s">
        <v>256</v>
      </c>
      <c r="E125" s="6">
        <v>254235.948</v>
      </c>
      <c r="F125" s="7">
        <v>3943.54</v>
      </c>
      <c r="G125" s="8">
        <v>1.15E-2</v>
      </c>
      <c r="H125" s="14"/>
      <c r="I125" s="9"/>
      <c r="J125" s="47"/>
    </row>
    <row r="126" spans="1:10" ht="13.15" customHeight="1" x14ac:dyDescent="0.2">
      <c r="A126" s="47"/>
      <c r="B126" s="21" t="s">
        <v>129</v>
      </c>
      <c r="C126" s="1"/>
      <c r="D126" s="1"/>
      <c r="E126" s="1"/>
      <c r="F126" s="10">
        <v>3943.54</v>
      </c>
      <c r="G126" s="11">
        <v>1.15E-2</v>
      </c>
      <c r="H126" s="12"/>
      <c r="I126" s="12"/>
      <c r="J126" s="47"/>
    </row>
    <row r="127" spans="1:10" ht="13.15" customHeight="1" x14ac:dyDescent="0.2">
      <c r="A127" s="47"/>
      <c r="B127" s="21" t="s">
        <v>238</v>
      </c>
      <c r="C127" s="13"/>
      <c r="D127" s="1"/>
      <c r="E127" s="13"/>
      <c r="F127" s="10">
        <v>4843.51</v>
      </c>
      <c r="G127" s="11">
        <v>1.41E-2</v>
      </c>
      <c r="H127" s="12"/>
      <c r="I127" s="12"/>
      <c r="J127" s="47"/>
    </row>
    <row r="128" spans="1:10" ht="13.15" customHeight="1" x14ac:dyDescent="0.2">
      <c r="A128" s="47"/>
      <c r="B128" s="19" t="s">
        <v>419</v>
      </c>
      <c r="C128" s="4"/>
      <c r="D128" s="4"/>
      <c r="E128" s="4"/>
      <c r="F128" s="4"/>
      <c r="G128" s="4"/>
      <c r="H128" s="51"/>
      <c r="I128" s="51"/>
      <c r="J128" s="47"/>
    </row>
    <row r="129" spans="1:10" ht="13.15" customHeight="1" x14ac:dyDescent="0.2">
      <c r="A129" s="5" t="s">
        <v>420</v>
      </c>
      <c r="B129" s="20" t="s">
        <v>420</v>
      </c>
      <c r="C129" s="4"/>
      <c r="D129" s="4" t="s">
        <v>256</v>
      </c>
      <c r="E129" s="6"/>
      <c r="F129" s="7">
        <v>5855</v>
      </c>
      <c r="G129" s="8">
        <v>1.7100000000000001E-2</v>
      </c>
      <c r="H129" s="14">
        <v>5.4899998505519056E-2</v>
      </c>
      <c r="I129" s="9"/>
      <c r="J129" s="47"/>
    </row>
    <row r="130" spans="1:10" ht="13.15" customHeight="1" x14ac:dyDescent="0.2">
      <c r="A130" s="47"/>
      <c r="B130" s="21" t="s">
        <v>129</v>
      </c>
      <c r="C130" s="1"/>
      <c r="D130" s="1"/>
      <c r="E130" s="1"/>
      <c r="F130" s="10">
        <v>5855</v>
      </c>
      <c r="G130" s="11">
        <v>1.7100000000000001E-2</v>
      </c>
      <c r="H130" s="12"/>
      <c r="I130" s="12"/>
      <c r="J130" s="47"/>
    </row>
    <row r="131" spans="1:10" ht="13.15" customHeight="1" x14ac:dyDescent="0.2">
      <c r="A131" s="47"/>
      <c r="B131" s="21" t="s">
        <v>238</v>
      </c>
      <c r="C131" s="13"/>
      <c r="D131" s="1"/>
      <c r="E131" s="13"/>
      <c r="F131" s="10">
        <v>5855</v>
      </c>
      <c r="G131" s="11">
        <v>1.7100000000000001E-2</v>
      </c>
      <c r="H131" s="12"/>
      <c r="I131" s="12"/>
      <c r="J131" s="47"/>
    </row>
    <row r="132" spans="1:10" ht="13.15" customHeight="1" x14ac:dyDescent="0.2">
      <c r="A132" s="47"/>
      <c r="B132" s="21" t="s">
        <v>421</v>
      </c>
      <c r="C132" s="4"/>
      <c r="D132" s="1"/>
      <c r="E132" s="4"/>
      <c r="F132" s="15">
        <f>9494.47+E145</f>
        <v>4459.8099999999995</v>
      </c>
      <c r="G132" s="11">
        <f>2.8%+F145</f>
        <v>1.3199999999999996E-2</v>
      </c>
      <c r="H132" s="12"/>
      <c r="I132" s="12"/>
      <c r="J132" s="47"/>
    </row>
    <row r="133" spans="1:10" ht="13.15" customHeight="1" x14ac:dyDescent="0.2">
      <c r="A133" s="47"/>
      <c r="B133" s="22" t="s">
        <v>422</v>
      </c>
      <c r="C133" s="23"/>
      <c r="D133" s="23"/>
      <c r="E133" s="23"/>
      <c r="F133" s="24">
        <v>341890.1</v>
      </c>
      <c r="G133" s="25">
        <v>1</v>
      </c>
      <c r="H133" s="26"/>
      <c r="I133" s="26"/>
      <c r="J133" s="47"/>
    </row>
    <row r="135" spans="1:10" x14ac:dyDescent="0.2">
      <c r="B135" s="35" t="s">
        <v>252</v>
      </c>
      <c r="C135" s="36"/>
      <c r="D135" s="36"/>
      <c r="E135" s="36"/>
      <c r="F135" s="37"/>
      <c r="G135" s="36"/>
    </row>
    <row r="136" spans="1:10" ht="13.15" customHeight="1" x14ac:dyDescent="0.2">
      <c r="A136" s="47"/>
      <c r="B136" s="38" t="s">
        <v>2</v>
      </c>
      <c r="C136" s="38" t="s">
        <v>1209</v>
      </c>
      <c r="D136" s="38" t="s">
        <v>5</v>
      </c>
      <c r="E136" s="38" t="s">
        <v>1210</v>
      </c>
      <c r="F136" s="38" t="s">
        <v>1211</v>
      </c>
      <c r="G136" s="38" t="s">
        <v>1212</v>
      </c>
      <c r="H136" s="47"/>
    </row>
    <row r="137" spans="1:10" ht="13.15" customHeight="1" x14ac:dyDescent="0.2">
      <c r="A137" s="47"/>
      <c r="B137" s="38" t="s">
        <v>253</v>
      </c>
      <c r="C137" s="38"/>
      <c r="D137" s="38"/>
      <c r="E137" s="39"/>
      <c r="F137" s="40"/>
      <c r="G137" s="40"/>
      <c r="H137" s="47"/>
    </row>
    <row r="138" spans="1:10" ht="13.15" customHeight="1" x14ac:dyDescent="0.2">
      <c r="A138" s="5" t="s">
        <v>559</v>
      </c>
      <c r="B138" s="20" t="s">
        <v>560</v>
      </c>
      <c r="C138" s="42" t="s">
        <v>1213</v>
      </c>
      <c r="D138" s="7">
        <v>-115425</v>
      </c>
      <c r="E138" s="7">
        <v>-1663.85</v>
      </c>
      <c r="F138" s="8">
        <v>-4.8999999999999998E-3</v>
      </c>
      <c r="G138" s="9"/>
      <c r="H138" s="47"/>
    </row>
    <row r="139" spans="1:10" ht="13.15" customHeight="1" x14ac:dyDescent="0.2">
      <c r="A139" s="5" t="s">
        <v>311</v>
      </c>
      <c r="B139" s="20" t="s">
        <v>312</v>
      </c>
      <c r="C139" s="42" t="s">
        <v>1213</v>
      </c>
      <c r="D139" s="7">
        <v>-165750</v>
      </c>
      <c r="E139" s="7">
        <v>-1673.91</v>
      </c>
      <c r="F139" s="8">
        <v>-4.8999999999999998E-3</v>
      </c>
      <c r="G139" s="9"/>
      <c r="H139" s="47"/>
    </row>
    <row r="140" spans="1:10" ht="13.15" customHeight="1" x14ac:dyDescent="0.2">
      <c r="A140" s="5" t="s">
        <v>557</v>
      </c>
      <c r="B140" s="20" t="s">
        <v>558</v>
      </c>
      <c r="C140" s="42" t="s">
        <v>1213</v>
      </c>
      <c r="D140" s="7">
        <v>-45600</v>
      </c>
      <c r="E140" s="7">
        <v>-845.42</v>
      </c>
      <c r="F140" s="8">
        <v>-2.5000000000000001E-3</v>
      </c>
      <c r="G140" s="9"/>
      <c r="H140" s="47"/>
    </row>
    <row r="141" spans="1:10" ht="13.15" customHeight="1" x14ac:dyDescent="0.2">
      <c r="A141" s="5" t="s">
        <v>555</v>
      </c>
      <c r="B141" s="20" t="s">
        <v>556</v>
      </c>
      <c r="C141" s="42" t="s">
        <v>1213</v>
      </c>
      <c r="D141" s="7">
        <v>-13125</v>
      </c>
      <c r="E141" s="7">
        <v>-611.28</v>
      </c>
      <c r="F141" s="8">
        <v>-1.8E-3</v>
      </c>
      <c r="G141" s="9"/>
      <c r="H141" s="47"/>
    </row>
    <row r="142" spans="1:10" ht="13.15" customHeight="1" x14ac:dyDescent="0.2">
      <c r="A142" s="5" t="s">
        <v>553</v>
      </c>
      <c r="B142" s="20" t="s">
        <v>554</v>
      </c>
      <c r="C142" s="42" t="s">
        <v>1213</v>
      </c>
      <c r="D142" s="7">
        <v>-45600</v>
      </c>
      <c r="E142" s="7">
        <v>-193.89</v>
      </c>
      <c r="F142" s="8">
        <v>-5.9999999999999995E-4</v>
      </c>
      <c r="G142" s="9"/>
      <c r="H142" s="47"/>
    </row>
    <row r="143" spans="1:10" ht="13.15" customHeight="1" x14ac:dyDescent="0.2">
      <c r="A143" s="5" t="s">
        <v>305</v>
      </c>
      <c r="B143" s="20" t="s">
        <v>306</v>
      </c>
      <c r="C143" s="42" t="s">
        <v>1213</v>
      </c>
      <c r="D143" s="7">
        <v>-1050</v>
      </c>
      <c r="E143" s="7">
        <v>-46.31</v>
      </c>
      <c r="F143" s="8">
        <v>-1E-4</v>
      </c>
      <c r="G143" s="9"/>
      <c r="H143" s="47"/>
    </row>
    <row r="144" spans="1:10" ht="13.15" customHeight="1" x14ac:dyDescent="0.2">
      <c r="A144" s="47"/>
      <c r="B144" s="21" t="s">
        <v>129</v>
      </c>
      <c r="C144" s="1"/>
      <c r="D144" s="1"/>
      <c r="E144" s="10">
        <v>-5034.66</v>
      </c>
      <c r="F144" s="11">
        <v>-1.4800000000000001E-2</v>
      </c>
      <c r="G144" s="12"/>
      <c r="H144" s="47"/>
    </row>
    <row r="145" spans="1:10" ht="13.15" customHeight="1" x14ac:dyDescent="0.2">
      <c r="A145" s="47"/>
      <c r="B145" s="21" t="s">
        <v>238</v>
      </c>
      <c r="C145" s="13"/>
      <c r="D145" s="13"/>
      <c r="E145" s="10">
        <v>-5034.66</v>
      </c>
      <c r="F145" s="11">
        <v>-1.4800000000000001E-2</v>
      </c>
      <c r="G145" s="12"/>
      <c r="H145" s="47"/>
    </row>
    <row r="147" spans="1:10" x14ac:dyDescent="0.2">
      <c r="B147" s="48" t="s">
        <v>1214</v>
      </c>
    </row>
    <row r="148" spans="1:10" x14ac:dyDescent="0.2">
      <c r="B148" s="48" t="s">
        <v>1215</v>
      </c>
    </row>
    <row r="149" spans="1:10" x14ac:dyDescent="0.2">
      <c r="B149" s="48" t="s">
        <v>1216</v>
      </c>
    </row>
    <row r="150" spans="1:10" x14ac:dyDescent="0.2">
      <c r="B150" s="48" t="s">
        <v>1217</v>
      </c>
    </row>
    <row r="152" spans="1:10" x14ac:dyDescent="0.2">
      <c r="B152" s="223" t="s">
        <v>1315</v>
      </c>
      <c r="C152" s="224"/>
      <c r="D152" s="225"/>
      <c r="E152" s="160"/>
      <c r="F152" s="240"/>
      <c r="G152" s="195"/>
      <c r="H152" s="110"/>
      <c r="I152" s="110"/>
      <c r="J152" s="110"/>
    </row>
    <row r="153" spans="1:10" x14ac:dyDescent="0.2">
      <c r="B153" s="184" t="s">
        <v>1316</v>
      </c>
      <c r="C153" s="109"/>
      <c r="D153" s="70"/>
      <c r="E153" s="70"/>
      <c r="F153" s="109"/>
      <c r="G153" s="187"/>
      <c r="H153" s="110"/>
      <c r="I153" s="110"/>
      <c r="J153" s="110"/>
    </row>
    <row r="154" spans="1:10" ht="36" x14ac:dyDescent="0.2">
      <c r="B154" s="366" t="s">
        <v>1317</v>
      </c>
      <c r="C154" s="367" t="s">
        <v>1318</v>
      </c>
      <c r="D154" s="55" t="s">
        <v>1319</v>
      </c>
      <c r="E154" s="55" t="s">
        <v>1319</v>
      </c>
      <c r="F154" s="55" t="s">
        <v>1320</v>
      </c>
      <c r="G154" s="187"/>
      <c r="H154" s="110"/>
      <c r="I154" s="110"/>
      <c r="J154" s="110"/>
    </row>
    <row r="155" spans="1:10" x14ac:dyDescent="0.2">
      <c r="B155" s="366"/>
      <c r="C155" s="367"/>
      <c r="D155" s="55" t="s">
        <v>1321</v>
      </c>
      <c r="E155" s="55" t="s">
        <v>1322</v>
      </c>
      <c r="F155" s="55" t="s">
        <v>1321</v>
      </c>
      <c r="G155" s="187"/>
      <c r="H155" s="110"/>
      <c r="I155" s="110"/>
      <c r="J155" s="110"/>
    </row>
    <row r="156" spans="1:10" x14ac:dyDescent="0.2">
      <c r="B156" s="56" t="s">
        <v>237</v>
      </c>
      <c r="C156" s="56" t="s">
        <v>237</v>
      </c>
      <c r="D156" s="56" t="s">
        <v>237</v>
      </c>
      <c r="E156" s="56" t="s">
        <v>237</v>
      </c>
      <c r="F156" s="56" t="s">
        <v>237</v>
      </c>
      <c r="G156" s="187"/>
      <c r="H156" s="110"/>
      <c r="I156" s="110"/>
      <c r="J156" s="110"/>
    </row>
    <row r="157" spans="1:10" x14ac:dyDescent="0.2">
      <c r="B157" s="68"/>
      <c r="C157" s="215"/>
      <c r="D157" s="215"/>
      <c r="E157" s="215"/>
      <c r="F157" s="215"/>
      <c r="G157" s="187"/>
      <c r="H157" s="110"/>
      <c r="I157" s="110"/>
      <c r="J157" s="110"/>
    </row>
    <row r="158" spans="1:10" x14ac:dyDescent="0.2">
      <c r="B158" s="180" t="s">
        <v>1369</v>
      </c>
      <c r="C158" s="109"/>
      <c r="D158" s="216"/>
      <c r="E158" s="109"/>
      <c r="F158" s="109"/>
      <c r="G158" s="187"/>
      <c r="H158" s="110"/>
      <c r="I158" s="110"/>
      <c r="J158" s="110"/>
    </row>
    <row r="159" spans="1:10" x14ac:dyDescent="0.2">
      <c r="B159" s="57" t="s">
        <v>1370</v>
      </c>
      <c r="C159" s="58">
        <v>46171</v>
      </c>
      <c r="D159" s="58">
        <v>46203</v>
      </c>
      <c r="E159" s="217"/>
      <c r="F159" s="109"/>
      <c r="G159" s="187"/>
      <c r="H159" s="110"/>
      <c r="I159" s="110"/>
      <c r="J159" s="110"/>
    </row>
    <row r="160" spans="1:10" x14ac:dyDescent="0.2">
      <c r="B160" s="206" t="s">
        <v>1371</v>
      </c>
      <c r="C160" s="57"/>
      <c r="D160" s="57"/>
      <c r="E160" s="109"/>
      <c r="F160" s="109"/>
      <c r="G160" s="187"/>
      <c r="H160" s="110"/>
      <c r="I160" s="110"/>
      <c r="J160" s="110"/>
    </row>
    <row r="161" spans="2:10" x14ac:dyDescent="0.2">
      <c r="B161" s="57" t="s">
        <v>1426</v>
      </c>
      <c r="C161" s="53">
        <v>15.7286</v>
      </c>
      <c r="D161" s="53">
        <v>16.081099999999999</v>
      </c>
      <c r="E161" s="109"/>
      <c r="F161" s="218"/>
      <c r="G161" s="187"/>
      <c r="H161" s="110"/>
      <c r="I161" s="110"/>
      <c r="J161" s="110"/>
    </row>
    <row r="162" spans="2:10" x14ac:dyDescent="0.2">
      <c r="B162" s="57" t="s">
        <v>1427</v>
      </c>
      <c r="C162" s="53">
        <v>10.8179</v>
      </c>
      <c r="D162" s="53">
        <v>11.0069</v>
      </c>
      <c r="E162" s="109"/>
      <c r="F162" s="219"/>
      <c r="G162" s="187"/>
      <c r="H162" s="110"/>
      <c r="I162" s="110"/>
      <c r="J162" s="110"/>
    </row>
    <row r="163" spans="2:10" x14ac:dyDescent="0.2">
      <c r="B163" s="206" t="s">
        <v>1376</v>
      </c>
      <c r="C163" s="53"/>
      <c r="D163" s="53"/>
      <c r="E163" s="109"/>
      <c r="F163" s="218"/>
      <c r="G163" s="187"/>
      <c r="H163" s="110"/>
      <c r="I163" s="110"/>
      <c r="J163" s="110"/>
    </row>
    <row r="164" spans="2:10" x14ac:dyDescent="0.2">
      <c r="B164" s="57" t="s">
        <v>1428</v>
      </c>
      <c r="C164" s="53">
        <v>15.4938</v>
      </c>
      <c r="D164" s="53">
        <v>15.8363</v>
      </c>
      <c r="E164" s="109"/>
      <c r="F164" s="219"/>
      <c r="G164" s="187"/>
      <c r="H164" s="110"/>
      <c r="I164" s="110"/>
      <c r="J164" s="110"/>
    </row>
    <row r="165" spans="2:10" x14ac:dyDescent="0.2">
      <c r="B165" s="57" t="s">
        <v>1429</v>
      </c>
      <c r="C165" s="53">
        <v>10.578900000000001</v>
      </c>
      <c r="D165" s="53">
        <v>10.7636</v>
      </c>
      <c r="E165" s="109"/>
      <c r="F165" s="218"/>
      <c r="G165" s="187"/>
      <c r="H165" s="110"/>
      <c r="I165" s="110"/>
      <c r="J165" s="110"/>
    </row>
    <row r="166" spans="2:10" x14ac:dyDescent="0.2">
      <c r="B166" s="184"/>
      <c r="C166" s="109"/>
      <c r="D166" s="109"/>
      <c r="E166" s="109"/>
      <c r="F166" s="109"/>
      <c r="G166" s="187"/>
      <c r="H166" s="110"/>
      <c r="I166" s="110"/>
      <c r="J166" s="110"/>
    </row>
    <row r="167" spans="2:10" x14ac:dyDescent="0.2">
      <c r="B167" s="180" t="s">
        <v>1639</v>
      </c>
      <c r="C167" s="137"/>
      <c r="D167" s="137"/>
      <c r="E167" s="137"/>
      <c r="F167" s="109"/>
      <c r="G167" s="187"/>
      <c r="H167" s="110"/>
      <c r="I167" s="110"/>
      <c r="J167" s="110"/>
    </row>
    <row r="168" spans="2:10" ht="24" x14ac:dyDescent="0.2">
      <c r="B168" s="209" t="s">
        <v>1381</v>
      </c>
      <c r="C168" s="69" t="s">
        <v>1396</v>
      </c>
      <c r="D168" s="69" t="s">
        <v>1635</v>
      </c>
      <c r="E168" s="69" t="s">
        <v>1637</v>
      </c>
      <c r="F168" s="109"/>
      <c r="G168" s="187"/>
      <c r="H168" s="110"/>
      <c r="I168" s="110"/>
      <c r="J168" s="110"/>
    </row>
    <row r="169" spans="2:10" ht="24" x14ac:dyDescent="0.2">
      <c r="B169" s="249" t="s">
        <v>1383</v>
      </c>
      <c r="C169" s="250" t="s">
        <v>1397</v>
      </c>
      <c r="D169" s="62">
        <v>5.3337589999999997E-2</v>
      </c>
      <c r="E169" s="62">
        <v>5.3337589999999997E-2</v>
      </c>
      <c r="F169" s="109"/>
      <c r="G169" s="187"/>
      <c r="H169" s="110"/>
      <c r="I169" s="110"/>
      <c r="J169" s="110"/>
    </row>
    <row r="170" spans="2:10" ht="24" x14ac:dyDescent="0.2">
      <c r="B170" s="251" t="s">
        <v>1381</v>
      </c>
      <c r="C170" s="69" t="s">
        <v>1398</v>
      </c>
      <c r="D170" s="69" t="s">
        <v>1635</v>
      </c>
      <c r="E170" s="69" t="s">
        <v>1637</v>
      </c>
      <c r="F170" s="107"/>
      <c r="G170" s="187"/>
      <c r="H170" s="110"/>
      <c r="I170" s="110"/>
      <c r="J170" s="110"/>
    </row>
    <row r="171" spans="2:10" ht="24" x14ac:dyDescent="0.2">
      <c r="B171" s="249" t="s">
        <v>1383</v>
      </c>
      <c r="C171" s="250" t="s">
        <v>1399</v>
      </c>
      <c r="D171" s="62">
        <v>4.9001330000000003E-2</v>
      </c>
      <c r="E171" s="62">
        <v>4.9001330000000003E-2</v>
      </c>
      <c r="F171" s="107"/>
      <c r="G171" s="187"/>
      <c r="H171" s="110"/>
      <c r="I171" s="110"/>
      <c r="J171" s="110"/>
    </row>
    <row r="172" spans="2:10" x14ac:dyDescent="0.2">
      <c r="B172" s="197"/>
      <c r="C172" s="157"/>
      <c r="D172" s="107"/>
      <c r="E172" s="107"/>
      <c r="F172" s="107"/>
      <c r="G172" s="187"/>
      <c r="H172" s="110"/>
      <c r="I172" s="110"/>
      <c r="J172" s="110"/>
    </row>
    <row r="173" spans="2:10" x14ac:dyDescent="0.2">
      <c r="B173" s="180" t="s">
        <v>1402</v>
      </c>
      <c r="C173" s="137"/>
      <c r="D173" s="137"/>
      <c r="E173" s="137"/>
      <c r="F173" s="109"/>
      <c r="G173" s="187"/>
      <c r="H173" s="110"/>
      <c r="I173" s="110"/>
      <c r="J173" s="110"/>
    </row>
    <row r="174" spans="2:10" x14ac:dyDescent="0.2">
      <c r="B174" s="180"/>
      <c r="C174" s="137"/>
      <c r="D174" s="137"/>
      <c r="E174" s="137"/>
      <c r="F174" s="109"/>
      <c r="G174" s="187"/>
      <c r="H174" s="110"/>
      <c r="I174" s="110"/>
      <c r="J174" s="110"/>
    </row>
    <row r="175" spans="2:10" x14ac:dyDescent="0.2">
      <c r="B175" s="180" t="s">
        <v>1430</v>
      </c>
      <c r="C175" s="137"/>
      <c r="D175" s="141"/>
      <c r="E175" s="137"/>
      <c r="F175" s="109"/>
      <c r="G175" s="187"/>
      <c r="H175" s="110"/>
      <c r="I175" s="110"/>
      <c r="J175" s="110"/>
    </row>
    <row r="176" spans="2:10" x14ac:dyDescent="0.2">
      <c r="B176" s="168" t="s">
        <v>1332</v>
      </c>
      <c r="C176" s="137"/>
      <c r="D176" s="137"/>
      <c r="E176" s="137"/>
      <c r="F176" s="109"/>
      <c r="G176" s="187"/>
      <c r="H176" s="110"/>
      <c r="I176" s="110"/>
      <c r="J176" s="110"/>
    </row>
    <row r="177" spans="2:10" x14ac:dyDescent="0.2">
      <c r="B177" s="168"/>
      <c r="C177" s="137"/>
      <c r="D177" s="137"/>
      <c r="E177" s="137"/>
      <c r="F177" s="109"/>
      <c r="G177" s="187"/>
      <c r="H177" s="110"/>
      <c r="I177" s="110"/>
      <c r="J177" s="110"/>
    </row>
    <row r="178" spans="2:10" x14ac:dyDescent="0.2">
      <c r="B178" s="180" t="s">
        <v>1404</v>
      </c>
      <c r="C178" s="137"/>
      <c r="D178" s="137"/>
      <c r="E178" s="137"/>
      <c r="F178" s="109"/>
      <c r="G178" s="187"/>
      <c r="H178" s="110"/>
      <c r="I178" s="110"/>
      <c r="J178" s="110"/>
    </row>
    <row r="179" spans="2:10" x14ac:dyDescent="0.2">
      <c r="B179" s="180"/>
      <c r="C179" s="137"/>
      <c r="D179" s="137"/>
      <c r="E179" s="137"/>
      <c r="F179" s="109"/>
      <c r="G179" s="187"/>
      <c r="H179" s="110"/>
      <c r="I179" s="110"/>
      <c r="J179" s="110"/>
    </row>
    <row r="180" spans="2:10" x14ac:dyDescent="0.2">
      <c r="B180" s="180" t="s">
        <v>1405</v>
      </c>
      <c r="C180" s="137"/>
      <c r="D180" s="137"/>
      <c r="E180" s="137"/>
      <c r="F180" s="109"/>
      <c r="G180" s="187"/>
      <c r="H180" s="110"/>
      <c r="I180" s="110"/>
      <c r="J180" s="110"/>
    </row>
    <row r="181" spans="2:10" x14ac:dyDescent="0.2">
      <c r="B181" s="235"/>
      <c r="C181" s="137"/>
      <c r="D181" s="137"/>
      <c r="E181" s="137"/>
      <c r="F181" s="109"/>
      <c r="G181" s="187"/>
      <c r="H181" s="110"/>
      <c r="I181" s="110"/>
      <c r="J181" s="110"/>
    </row>
    <row r="182" spans="2:10" x14ac:dyDescent="0.2">
      <c r="B182" s="180" t="s">
        <v>1630</v>
      </c>
      <c r="C182" s="137"/>
      <c r="D182" s="137"/>
      <c r="E182" s="137"/>
      <c r="F182" s="109"/>
      <c r="G182" s="187"/>
      <c r="H182" s="110"/>
      <c r="I182" s="110"/>
      <c r="J182" s="110"/>
    </row>
    <row r="183" spans="2:10" x14ac:dyDescent="0.2">
      <c r="B183" s="180"/>
      <c r="C183" s="137"/>
      <c r="D183" s="137"/>
      <c r="E183" s="137"/>
      <c r="F183" s="109"/>
      <c r="G183" s="187"/>
      <c r="H183" s="110"/>
      <c r="I183" s="110"/>
      <c r="J183" s="110"/>
    </row>
    <row r="184" spans="2:10" x14ac:dyDescent="0.2">
      <c r="B184" s="180" t="s">
        <v>1642</v>
      </c>
      <c r="C184" s="137"/>
      <c r="D184" s="137"/>
      <c r="E184" s="137"/>
      <c r="F184" s="109"/>
      <c r="G184" s="187"/>
      <c r="H184" s="110"/>
      <c r="I184" s="110"/>
      <c r="J184" s="110"/>
    </row>
    <row r="185" spans="2:10" x14ac:dyDescent="0.2">
      <c r="B185" s="180"/>
      <c r="C185" s="137"/>
      <c r="D185" s="137"/>
      <c r="E185" s="137"/>
      <c r="F185" s="109"/>
      <c r="G185" s="187"/>
      <c r="H185" s="110"/>
      <c r="I185" s="110"/>
      <c r="J185" s="110"/>
    </row>
    <row r="186" spans="2:10" x14ac:dyDescent="0.2">
      <c r="B186" s="180" t="s">
        <v>1407</v>
      </c>
      <c r="C186" s="137"/>
      <c r="D186" s="109"/>
      <c r="F186" s="110"/>
      <c r="G186" s="187"/>
      <c r="H186" s="110"/>
    </row>
    <row r="187" spans="2:10" x14ac:dyDescent="0.2">
      <c r="B187" s="59" t="s">
        <v>1408</v>
      </c>
      <c r="C187" s="79">
        <v>0.15</v>
      </c>
      <c r="D187" s="221"/>
      <c r="F187" s="110"/>
      <c r="G187" s="187"/>
      <c r="H187" s="110"/>
    </row>
    <row r="188" spans="2:10" x14ac:dyDescent="0.2">
      <c r="B188" s="59" t="s">
        <v>1409</v>
      </c>
      <c r="C188" s="79">
        <v>56.739999999999945</v>
      </c>
      <c r="D188" s="71"/>
      <c r="F188" s="110"/>
      <c r="G188" s="187"/>
      <c r="H188" s="110"/>
    </row>
    <row r="189" spans="2:10" x14ac:dyDescent="0.2">
      <c r="B189" s="59" t="s">
        <v>1410</v>
      </c>
      <c r="C189" s="79">
        <v>0</v>
      </c>
      <c r="D189" s="71"/>
      <c r="F189" s="110"/>
      <c r="G189" s="187"/>
      <c r="H189" s="110"/>
    </row>
    <row r="190" spans="2:10" x14ac:dyDescent="0.2">
      <c r="B190" s="59" t="s">
        <v>1431</v>
      </c>
      <c r="C190" s="79">
        <v>22.05</v>
      </c>
      <c r="D190" s="71"/>
      <c r="F190" s="110"/>
      <c r="G190" s="187"/>
      <c r="H190" s="110"/>
    </row>
    <row r="191" spans="2:10" x14ac:dyDescent="0.2">
      <c r="B191" s="59" t="s">
        <v>1411</v>
      </c>
      <c r="C191" s="252">
        <v>16.620000000000054</v>
      </c>
      <c r="D191" s="74"/>
      <c r="F191" s="110"/>
      <c r="G191" s="187"/>
      <c r="H191" s="110"/>
    </row>
    <row r="192" spans="2:10" x14ac:dyDescent="0.2">
      <c r="B192" s="59" t="s">
        <v>1412</v>
      </c>
      <c r="C192" s="252">
        <v>4.4399999999999977</v>
      </c>
      <c r="D192" s="74"/>
      <c r="F192" s="110"/>
      <c r="G192" s="187"/>
      <c r="H192" s="110"/>
    </row>
    <row r="193" spans="2:10" x14ac:dyDescent="0.2">
      <c r="B193" s="180"/>
      <c r="C193" s="137"/>
      <c r="D193" s="109"/>
      <c r="F193" s="110"/>
      <c r="G193" s="187"/>
      <c r="H193" s="110"/>
    </row>
    <row r="194" spans="2:10" x14ac:dyDescent="0.2">
      <c r="B194" s="180" t="s">
        <v>1413</v>
      </c>
      <c r="C194" s="137"/>
      <c r="D194" s="109"/>
      <c r="F194" s="110"/>
      <c r="G194" s="187"/>
      <c r="H194" s="110"/>
    </row>
    <row r="195" spans="2:10" x14ac:dyDescent="0.2">
      <c r="B195" s="59" t="s">
        <v>1414</v>
      </c>
      <c r="C195" s="201">
        <v>56.889999999999944</v>
      </c>
      <c r="D195" s="74"/>
      <c r="F195" s="110"/>
      <c r="G195" s="187"/>
      <c r="H195" s="110"/>
    </row>
    <row r="196" spans="2:10" x14ac:dyDescent="0.2">
      <c r="B196" s="59" t="s">
        <v>1415</v>
      </c>
      <c r="C196" s="201">
        <v>16.620000000000054</v>
      </c>
      <c r="D196" s="74"/>
      <c r="F196" s="110"/>
      <c r="G196" s="187"/>
      <c r="H196" s="110"/>
    </row>
    <row r="197" spans="2:10" x14ac:dyDescent="0.2">
      <c r="B197" s="59" t="s">
        <v>1432</v>
      </c>
      <c r="C197" s="201">
        <v>22.05</v>
      </c>
      <c r="D197" s="74"/>
      <c r="F197" s="110"/>
      <c r="G197" s="187"/>
      <c r="H197" s="110"/>
    </row>
    <row r="198" spans="2:10" x14ac:dyDescent="0.2">
      <c r="B198" s="59" t="s">
        <v>1416</v>
      </c>
      <c r="C198" s="202">
        <v>0</v>
      </c>
      <c r="D198" s="74"/>
      <c r="F198" s="110"/>
      <c r="G198" s="187"/>
      <c r="H198" s="110"/>
    </row>
    <row r="199" spans="2:10" x14ac:dyDescent="0.2">
      <c r="B199" s="59" t="s">
        <v>1417</v>
      </c>
      <c r="C199" s="201">
        <v>4.4399999999999977</v>
      </c>
      <c r="D199" s="74"/>
      <c r="F199" s="110"/>
      <c r="G199" s="187"/>
      <c r="H199" s="110"/>
    </row>
    <row r="200" spans="2:10" x14ac:dyDescent="0.2">
      <c r="B200" s="180"/>
      <c r="C200" s="339"/>
      <c r="D200" s="74"/>
      <c r="F200" s="110"/>
      <c r="G200" s="187"/>
      <c r="H200" s="110"/>
    </row>
    <row r="201" spans="2:10" x14ac:dyDescent="0.2">
      <c r="B201" s="180" t="s">
        <v>1418</v>
      </c>
      <c r="C201" s="130"/>
      <c r="D201" s="130"/>
      <c r="E201" s="130"/>
      <c r="F201" s="77"/>
      <c r="G201" s="187"/>
      <c r="H201" s="110"/>
      <c r="I201" s="110"/>
      <c r="J201" s="110"/>
    </row>
    <row r="202" spans="2:10" x14ac:dyDescent="0.2">
      <c r="B202" s="186"/>
      <c r="C202" s="110"/>
      <c r="D202" s="110"/>
      <c r="E202" s="110"/>
      <c r="F202" s="110"/>
      <c r="G202" s="187"/>
      <c r="H202" s="110"/>
      <c r="I202" s="110"/>
      <c r="J202" s="110"/>
    </row>
    <row r="203" spans="2:10" x14ac:dyDescent="0.2">
      <c r="B203" s="180" t="s">
        <v>1433</v>
      </c>
      <c r="C203" s="130"/>
      <c r="D203" s="130"/>
      <c r="E203" s="130"/>
      <c r="F203" s="77"/>
      <c r="G203" s="164"/>
      <c r="H203" s="142"/>
      <c r="I203" s="110"/>
      <c r="J203" s="110"/>
    </row>
    <row r="204" spans="2:10" x14ac:dyDescent="0.2">
      <c r="B204" s="180"/>
      <c r="C204" s="130"/>
      <c r="D204" s="130"/>
      <c r="E204" s="130"/>
      <c r="F204" s="77"/>
      <c r="G204" s="164"/>
      <c r="H204" s="142"/>
      <c r="I204" s="110"/>
      <c r="J204" s="110"/>
    </row>
    <row r="205" spans="2:10" x14ac:dyDescent="0.2">
      <c r="B205" s="181" t="s">
        <v>1434</v>
      </c>
      <c r="C205" s="120"/>
      <c r="D205" s="120"/>
      <c r="E205" s="120"/>
      <c r="F205" s="121"/>
      <c r="G205" s="164"/>
      <c r="H205" s="142"/>
      <c r="I205" s="110"/>
      <c r="J205" s="110"/>
    </row>
    <row r="206" spans="2:10" ht="36" x14ac:dyDescent="0.2">
      <c r="B206" s="83" t="s">
        <v>1338</v>
      </c>
      <c r="C206" s="83" t="s">
        <v>1339</v>
      </c>
      <c r="D206" s="83" t="s">
        <v>1340</v>
      </c>
      <c r="E206" s="83" t="s">
        <v>1341</v>
      </c>
      <c r="F206" s="83" t="s">
        <v>1342</v>
      </c>
      <c r="G206" s="83" t="s">
        <v>1435</v>
      </c>
      <c r="H206" s="142"/>
      <c r="I206" s="110"/>
      <c r="J206" s="110"/>
    </row>
    <row r="207" spans="2:10" x14ac:dyDescent="0.2">
      <c r="B207" s="105" t="s">
        <v>132</v>
      </c>
      <c r="C207" s="96" t="s">
        <v>1344</v>
      </c>
      <c r="D207" s="78" t="s">
        <v>1345</v>
      </c>
      <c r="E207" s="97">
        <v>977.26059999999995</v>
      </c>
      <c r="F207" s="97">
        <v>1009.9</v>
      </c>
      <c r="G207" s="377">
        <v>1100.3537193</v>
      </c>
      <c r="H207" s="142"/>
      <c r="I207" s="110"/>
      <c r="J207" s="110"/>
    </row>
    <row r="208" spans="2:10" x14ac:dyDescent="0.2">
      <c r="B208" s="105" t="s">
        <v>54</v>
      </c>
      <c r="C208" s="96" t="s">
        <v>1346</v>
      </c>
      <c r="D208" s="78" t="s">
        <v>1345</v>
      </c>
      <c r="E208" s="97">
        <v>1883.5614</v>
      </c>
      <c r="F208" s="97">
        <v>1854</v>
      </c>
      <c r="G208" s="377"/>
      <c r="H208" s="142"/>
      <c r="I208" s="110"/>
      <c r="J208" s="110"/>
    </row>
    <row r="209" spans="2:10" x14ac:dyDescent="0.2">
      <c r="B209" s="105" t="s">
        <v>551</v>
      </c>
      <c r="C209" s="96" t="s">
        <v>1344</v>
      </c>
      <c r="D209" s="78" t="s">
        <v>1345</v>
      </c>
      <c r="E209" s="97">
        <v>427.89210526315787</v>
      </c>
      <c r="F209" s="97">
        <v>425.2</v>
      </c>
      <c r="G209" s="377"/>
      <c r="H209" s="142"/>
      <c r="I209" s="110"/>
      <c r="J209" s="110"/>
    </row>
    <row r="210" spans="2:10" x14ac:dyDescent="0.2">
      <c r="B210" s="105" t="s">
        <v>143</v>
      </c>
      <c r="C210" s="96" t="s">
        <v>1344</v>
      </c>
      <c r="D210" s="78" t="s">
        <v>1345</v>
      </c>
      <c r="E210" s="97">
        <v>4497.8141999999998</v>
      </c>
      <c r="F210" s="97">
        <v>4410.7</v>
      </c>
      <c r="G210" s="377"/>
      <c r="H210" s="142"/>
      <c r="I210" s="110"/>
      <c r="J210" s="110"/>
    </row>
    <row r="211" spans="2:10" x14ac:dyDescent="0.2">
      <c r="B211" s="105" t="s">
        <v>548</v>
      </c>
      <c r="C211" s="96" t="s">
        <v>1344</v>
      </c>
      <c r="D211" s="78" t="s">
        <v>1345</v>
      </c>
      <c r="E211" s="97">
        <v>1429.1184999783409</v>
      </c>
      <c r="F211" s="97">
        <v>1441.5</v>
      </c>
      <c r="G211" s="377"/>
      <c r="H211" s="142"/>
      <c r="I211" s="110"/>
      <c r="J211" s="110"/>
    </row>
    <row r="212" spans="2:10" x14ac:dyDescent="0.2">
      <c r="B212" s="105" t="s">
        <v>1133</v>
      </c>
      <c r="C212" s="96" t="s">
        <v>1344</v>
      </c>
      <c r="D212" s="78" t="s">
        <v>1345</v>
      </c>
      <c r="E212" s="97">
        <v>4454.5456998095242</v>
      </c>
      <c r="F212" s="97">
        <v>4657.3999999999996</v>
      </c>
      <c r="G212" s="377"/>
      <c r="H212" s="142"/>
      <c r="I212" s="110"/>
      <c r="J212" s="110"/>
    </row>
    <row r="213" spans="2:10" x14ac:dyDescent="0.2">
      <c r="B213" s="198"/>
      <c r="C213" s="123"/>
      <c r="D213" s="120"/>
      <c r="E213" s="150"/>
      <c r="F213" s="150"/>
      <c r="G213" s="253"/>
      <c r="H213" s="142"/>
      <c r="I213" s="110"/>
      <c r="J213" s="110"/>
    </row>
    <row r="214" spans="2:10" x14ac:dyDescent="0.2">
      <c r="B214" s="168" t="s">
        <v>1473</v>
      </c>
      <c r="C214" s="109"/>
      <c r="D214" s="109"/>
      <c r="E214" s="80"/>
      <c r="F214" s="80"/>
      <c r="G214" s="242"/>
      <c r="H214" s="142"/>
      <c r="I214" s="110"/>
      <c r="J214" s="110"/>
    </row>
    <row r="215" spans="2:10" x14ac:dyDescent="0.2">
      <c r="B215" s="168"/>
      <c r="C215" s="109"/>
      <c r="D215" s="109"/>
      <c r="E215" s="80"/>
      <c r="F215" s="80"/>
      <c r="G215" s="242"/>
      <c r="H215" s="142"/>
      <c r="I215" s="110"/>
      <c r="J215" s="110"/>
    </row>
    <row r="216" spans="2:10" x14ac:dyDescent="0.2">
      <c r="B216" s="165" t="s">
        <v>1348</v>
      </c>
      <c r="C216" s="122"/>
      <c r="D216" s="131"/>
      <c r="E216" s="107"/>
      <c r="F216" s="107"/>
      <c r="G216" s="232"/>
      <c r="H216" s="153"/>
      <c r="I216" s="110"/>
      <c r="J216" s="110"/>
    </row>
    <row r="217" spans="2:10" x14ac:dyDescent="0.2">
      <c r="B217" s="165"/>
      <c r="C217" s="122"/>
      <c r="D217" s="131"/>
      <c r="E217" s="107"/>
      <c r="F217" s="107"/>
      <c r="G217" s="232"/>
      <c r="H217" s="153"/>
      <c r="I217" s="110"/>
      <c r="J217" s="110"/>
    </row>
    <row r="218" spans="2:10" x14ac:dyDescent="0.2">
      <c r="B218" s="62" t="s">
        <v>1349</v>
      </c>
      <c r="C218" s="62"/>
      <c r="D218" s="107"/>
      <c r="F218" s="153"/>
      <c r="G218" s="187"/>
      <c r="H218" s="110"/>
    </row>
    <row r="219" spans="2:10" x14ac:dyDescent="0.2">
      <c r="B219" s="62" t="s">
        <v>1350</v>
      </c>
      <c r="C219" s="100">
        <v>674</v>
      </c>
      <c r="D219" s="81"/>
      <c r="F219" s="153"/>
      <c r="G219" s="242"/>
      <c r="H219" s="110"/>
    </row>
    <row r="220" spans="2:10" x14ac:dyDescent="0.2">
      <c r="B220" s="62" t="s">
        <v>1351</v>
      </c>
      <c r="C220" s="100">
        <v>674</v>
      </c>
      <c r="D220" s="81"/>
      <c r="F220" s="153"/>
      <c r="G220" s="242"/>
      <c r="H220" s="110"/>
    </row>
    <row r="221" spans="2:10" x14ac:dyDescent="0.2">
      <c r="B221" s="62" t="s">
        <v>1352</v>
      </c>
      <c r="C221" s="100">
        <v>0</v>
      </c>
      <c r="D221" s="81"/>
      <c r="F221" s="153"/>
      <c r="G221" s="242"/>
      <c r="H221" s="110"/>
    </row>
    <row r="222" spans="2:10" x14ac:dyDescent="0.2">
      <c r="B222" s="62" t="s">
        <v>1353</v>
      </c>
      <c r="C222" s="100">
        <v>0</v>
      </c>
      <c r="D222" s="81"/>
      <c r="F222" s="153"/>
      <c r="G222" s="242"/>
      <c r="H222" s="110"/>
    </row>
    <row r="223" spans="2:10" x14ac:dyDescent="0.2">
      <c r="B223" s="62" t="s">
        <v>1354</v>
      </c>
      <c r="C223" s="100">
        <v>441629421.49996722</v>
      </c>
      <c r="D223" s="81"/>
      <c r="F223" s="153"/>
      <c r="G223" s="242"/>
      <c r="H223" s="110"/>
    </row>
    <row r="224" spans="2:10" x14ac:dyDescent="0.2">
      <c r="B224" s="62" t="s">
        <v>1355</v>
      </c>
      <c r="C224" s="100">
        <v>418077442.65999997</v>
      </c>
      <c r="D224" s="81"/>
      <c r="F224" s="153"/>
      <c r="G224" s="242"/>
      <c r="H224" s="110"/>
    </row>
    <row r="225" spans="2:10" x14ac:dyDescent="0.2">
      <c r="B225" s="62" t="s">
        <v>1356</v>
      </c>
      <c r="C225" s="100">
        <v>0</v>
      </c>
      <c r="D225" s="81"/>
      <c r="F225" s="153"/>
      <c r="G225" s="243"/>
      <c r="H225" s="110"/>
    </row>
    <row r="226" spans="2:10" x14ac:dyDescent="0.2">
      <c r="B226" s="62" t="s">
        <v>1357</v>
      </c>
      <c r="C226" s="100">
        <v>-23551978.839967251</v>
      </c>
      <c r="D226" s="81"/>
      <c r="F226" s="153"/>
      <c r="G226" s="244"/>
      <c r="H226" s="110"/>
    </row>
    <row r="227" spans="2:10" x14ac:dyDescent="0.2">
      <c r="B227" s="163"/>
      <c r="C227" s="107"/>
      <c r="D227" s="107"/>
      <c r="E227" s="90"/>
      <c r="F227" s="81"/>
      <c r="G227" s="244"/>
      <c r="H227" s="153"/>
      <c r="I227" s="110"/>
      <c r="J227" s="110"/>
    </row>
    <row r="228" spans="2:10" x14ac:dyDescent="0.2">
      <c r="B228" s="174" t="s">
        <v>1358</v>
      </c>
      <c r="C228" s="82"/>
      <c r="D228" s="82"/>
      <c r="E228" s="80"/>
      <c r="F228" s="81"/>
      <c r="G228" s="242"/>
      <c r="H228" s="153"/>
      <c r="I228" s="110"/>
      <c r="J228" s="110"/>
    </row>
    <row r="229" spans="2:10" x14ac:dyDescent="0.2">
      <c r="B229" s="168"/>
      <c r="C229" s="109"/>
      <c r="D229" s="109"/>
      <c r="E229" s="80"/>
      <c r="F229" s="80"/>
      <c r="G229" s="242"/>
      <c r="H229" s="142"/>
      <c r="I229" s="110"/>
      <c r="J229" s="110"/>
    </row>
    <row r="230" spans="2:10" x14ac:dyDescent="0.2">
      <c r="B230" s="183" t="s">
        <v>1436</v>
      </c>
      <c r="C230" s="132"/>
      <c r="D230" s="132"/>
      <c r="E230" s="109"/>
      <c r="F230" s="109"/>
      <c r="G230" s="227"/>
      <c r="H230" s="142"/>
      <c r="I230" s="110"/>
      <c r="J230" s="110"/>
    </row>
    <row r="231" spans="2:10" x14ac:dyDescent="0.2">
      <c r="B231" s="168"/>
      <c r="C231" s="123"/>
      <c r="D231" s="120"/>
      <c r="E231" s="71"/>
      <c r="F231" s="71"/>
      <c r="G231" s="245"/>
      <c r="H231" s="142"/>
      <c r="I231" s="110"/>
      <c r="J231" s="110"/>
    </row>
    <row r="232" spans="2:10" x14ac:dyDescent="0.2">
      <c r="B232" s="165" t="s">
        <v>1437</v>
      </c>
      <c r="C232" s="122"/>
      <c r="D232" s="131"/>
      <c r="E232" s="107"/>
      <c r="F232" s="107"/>
      <c r="G232" s="232"/>
      <c r="H232" s="153"/>
      <c r="I232" s="110"/>
      <c r="J232" s="110"/>
    </row>
    <row r="233" spans="2:10" x14ac:dyDescent="0.2">
      <c r="B233" s="184"/>
      <c r="C233" s="109"/>
      <c r="D233" s="109"/>
      <c r="E233" s="109"/>
      <c r="F233" s="133"/>
      <c r="G233" s="246"/>
      <c r="H233" s="142"/>
      <c r="I233" s="110"/>
      <c r="J233" s="110"/>
    </row>
    <row r="234" spans="2:10" x14ac:dyDescent="0.2">
      <c r="B234" s="183" t="s">
        <v>1362</v>
      </c>
      <c r="C234" s="132"/>
      <c r="D234" s="132"/>
      <c r="E234" s="109"/>
      <c r="F234" s="134"/>
      <c r="G234" s="246"/>
      <c r="H234" s="142"/>
      <c r="I234" s="110"/>
      <c r="J234" s="110"/>
    </row>
    <row r="235" spans="2:10" x14ac:dyDescent="0.2">
      <c r="B235" s="174"/>
      <c r="C235" s="82"/>
      <c r="D235" s="82"/>
      <c r="E235" s="109"/>
      <c r="F235" s="109"/>
      <c r="G235" s="227"/>
      <c r="H235" s="142"/>
      <c r="I235" s="110"/>
      <c r="J235" s="110"/>
    </row>
    <row r="236" spans="2:10" x14ac:dyDescent="0.2">
      <c r="B236" s="183" t="s">
        <v>1439</v>
      </c>
      <c r="C236" s="132"/>
      <c r="D236" s="132"/>
      <c r="E236" s="109"/>
      <c r="F236" s="134"/>
      <c r="G236" s="227"/>
      <c r="H236" s="142"/>
      <c r="I236" s="110"/>
      <c r="J236" s="110"/>
    </row>
    <row r="237" spans="2:10" x14ac:dyDescent="0.2">
      <c r="B237" s="168"/>
      <c r="C237" s="123"/>
      <c r="D237" s="120"/>
      <c r="E237" s="71"/>
      <c r="F237" s="71"/>
      <c r="G237" s="227"/>
      <c r="H237" s="142"/>
      <c r="I237" s="110"/>
      <c r="J237" s="110"/>
    </row>
    <row r="238" spans="2:10" x14ac:dyDescent="0.2">
      <c r="B238" s="375" t="s">
        <v>1440</v>
      </c>
      <c r="C238" s="376"/>
      <c r="D238" s="376"/>
      <c r="E238" s="376"/>
      <c r="F238" s="376"/>
      <c r="G238" s="227"/>
      <c r="H238" s="142"/>
      <c r="I238" s="110"/>
      <c r="J238" s="110"/>
    </row>
    <row r="239" spans="2:10" x14ac:dyDescent="0.2">
      <c r="B239" s="185"/>
      <c r="C239" s="135"/>
      <c r="D239" s="135"/>
      <c r="E239" s="135"/>
      <c r="F239" s="135"/>
      <c r="G239" s="227"/>
      <c r="H239" s="142"/>
      <c r="I239" s="110"/>
      <c r="J239" s="110"/>
    </row>
    <row r="240" spans="2:10" x14ac:dyDescent="0.2">
      <c r="B240" s="183" t="s">
        <v>1441</v>
      </c>
      <c r="C240" s="132"/>
      <c r="D240" s="132"/>
      <c r="E240" s="109"/>
      <c r="F240" s="109"/>
      <c r="G240" s="227"/>
      <c r="H240" s="142"/>
      <c r="I240" s="110"/>
      <c r="J240" s="110"/>
    </row>
    <row r="241" spans="2:10" x14ac:dyDescent="0.2">
      <c r="B241" s="62" t="s">
        <v>1365</v>
      </c>
      <c r="C241" s="100">
        <v>1038</v>
      </c>
      <c r="D241" s="81"/>
      <c r="F241" s="153"/>
      <c r="G241" s="244"/>
      <c r="H241" s="110"/>
    </row>
    <row r="242" spans="2:10" x14ac:dyDescent="0.2">
      <c r="B242" s="62" t="s">
        <v>1366</v>
      </c>
      <c r="C242" s="100">
        <v>635361000</v>
      </c>
      <c r="D242" s="81"/>
      <c r="F242" s="153"/>
      <c r="G242" s="244"/>
      <c r="H242" s="110"/>
    </row>
    <row r="243" spans="2:10" x14ac:dyDescent="0.2">
      <c r="B243" s="62" t="s">
        <v>1367</v>
      </c>
      <c r="C243" s="100">
        <v>2456372.6399999997</v>
      </c>
      <c r="D243" s="81"/>
      <c r="F243" s="153"/>
      <c r="G243" s="244"/>
      <c r="H243" s="110"/>
    </row>
    <row r="244" spans="2:10" x14ac:dyDescent="0.2">
      <c r="B244" s="184"/>
      <c r="C244" s="109"/>
      <c r="D244" s="109"/>
      <c r="E244" s="109"/>
      <c r="F244" s="109"/>
      <c r="G244" s="227"/>
      <c r="H244" s="142"/>
      <c r="I244" s="110"/>
      <c r="J244" s="110"/>
    </row>
    <row r="245" spans="2:10" x14ac:dyDescent="0.2">
      <c r="B245" s="247" t="s">
        <v>1368</v>
      </c>
      <c r="C245" s="129"/>
      <c r="D245" s="129"/>
      <c r="E245" s="129"/>
      <c r="F245" s="129"/>
      <c r="G245" s="248"/>
      <c r="H245" s="142"/>
      <c r="I245" s="110"/>
      <c r="J245" s="110"/>
    </row>
    <row r="246" spans="2:10" x14ac:dyDescent="0.2">
      <c r="B246" s="110"/>
      <c r="C246" s="110"/>
      <c r="D246" s="110"/>
      <c r="E246" s="110"/>
      <c r="F246" s="110"/>
      <c r="G246" s="110"/>
      <c r="H246" s="110"/>
      <c r="I246" s="110"/>
      <c r="J246" s="110"/>
    </row>
    <row r="247" spans="2:10" x14ac:dyDescent="0.2">
      <c r="B247" s="352" t="s">
        <v>1553</v>
      </c>
      <c r="C247" s="352"/>
      <c r="D247" s="352"/>
      <c r="E247" s="352"/>
      <c r="F247" s="352"/>
      <c r="G247" s="352"/>
      <c r="H247" s="352"/>
      <c r="I247" s="352"/>
      <c r="J247" s="283"/>
    </row>
    <row r="248" spans="2:10" x14ac:dyDescent="0.2">
      <c r="B248" s="353" t="s">
        <v>1477</v>
      </c>
      <c r="C248" s="354" t="s">
        <v>1478</v>
      </c>
      <c r="D248" s="354"/>
      <c r="E248" s="291" t="s">
        <v>1479</v>
      </c>
      <c r="F248" s="291" t="s">
        <v>1480</v>
      </c>
      <c r="G248" s="354" t="s">
        <v>1481</v>
      </c>
      <c r="H248" s="354"/>
      <c r="I248" s="354"/>
      <c r="J248" s="354"/>
    </row>
    <row r="249" spans="2:10" ht="60" x14ac:dyDescent="0.2">
      <c r="B249" s="353"/>
      <c r="C249" s="292" t="s">
        <v>1554</v>
      </c>
      <c r="D249" s="292" t="s">
        <v>1555</v>
      </c>
      <c r="E249" s="292" t="s">
        <v>1556</v>
      </c>
      <c r="F249" s="292" t="s">
        <v>1557</v>
      </c>
      <c r="G249" s="292" t="s">
        <v>1554</v>
      </c>
      <c r="H249" s="292" t="s">
        <v>1555</v>
      </c>
      <c r="I249" s="292" t="s">
        <v>1556</v>
      </c>
      <c r="J249" s="292" t="s">
        <v>1557</v>
      </c>
    </row>
    <row r="250" spans="2:10" x14ac:dyDescent="0.2">
      <c r="B250" s="222" t="s">
        <v>1558</v>
      </c>
      <c r="C250" s="295">
        <v>9.4355200941072637E-2</v>
      </c>
      <c r="D250" s="295">
        <v>9.7652669749638044E-2</v>
      </c>
      <c r="E250" s="295">
        <v>7.0374012881053272E-2</v>
      </c>
      <c r="F250" s="295">
        <v>5.0560197950975994E-2</v>
      </c>
      <c r="G250" s="315">
        <v>15836.3</v>
      </c>
      <c r="H250" s="315">
        <v>16081.099999999999</v>
      </c>
      <c r="I250" s="315">
        <v>14144.60677955647</v>
      </c>
      <c r="J250" s="315">
        <v>12859.304046414272</v>
      </c>
    </row>
    <row r="251" spans="2:10" x14ac:dyDescent="0.2">
      <c r="B251" s="297" t="s">
        <v>1487</v>
      </c>
      <c r="C251" s="295">
        <v>5.0835423551114145E-2</v>
      </c>
      <c r="D251" s="295">
        <v>5.4097458015967659E-2</v>
      </c>
      <c r="E251" s="295">
        <v>3.8810742334881354E-2</v>
      </c>
      <c r="F251" s="295">
        <v>2.467669565455255E-2</v>
      </c>
      <c r="G251" s="315">
        <v>10508.354235511142</v>
      </c>
      <c r="H251" s="315">
        <v>10540.974580159676</v>
      </c>
      <c r="I251" s="315">
        <v>10388.107423348814</v>
      </c>
      <c r="J251" s="315">
        <v>10246.766956545525</v>
      </c>
    </row>
    <row r="252" spans="2:10" x14ac:dyDescent="0.2">
      <c r="B252" s="297" t="s">
        <v>1488</v>
      </c>
      <c r="C252" s="295">
        <v>0.10650171378512918</v>
      </c>
      <c r="D252" s="295">
        <v>0.1098491029818438</v>
      </c>
      <c r="E252" s="295">
        <v>8.0065538687220661E-2</v>
      </c>
      <c r="F252" s="295">
        <v>6.8755077686968757E-2</v>
      </c>
      <c r="G252" s="315">
        <v>13551.166750810778</v>
      </c>
      <c r="H252" s="315">
        <v>13674.637323764009</v>
      </c>
      <c r="I252" s="315">
        <v>12602.072457774251</v>
      </c>
      <c r="J252" s="315">
        <v>12209.94454831001</v>
      </c>
    </row>
    <row r="253" spans="2:10" x14ac:dyDescent="0.2">
      <c r="B253" s="297" t="s">
        <v>1489</v>
      </c>
      <c r="C253" s="295">
        <v>9.63599471559069E-2</v>
      </c>
      <c r="D253" s="295">
        <v>9.9663103341693926E-2</v>
      </c>
      <c r="E253" s="295">
        <v>7.1175312120021594E-2</v>
      </c>
      <c r="F253" s="295">
        <v>5.1517954575501124E-2</v>
      </c>
      <c r="G253" s="315">
        <v>15844.380634123403</v>
      </c>
      <c r="H253" s="315">
        <v>16084.638620496509</v>
      </c>
      <c r="I253" s="315">
        <v>14105.373270938991</v>
      </c>
      <c r="J253" s="315">
        <v>12857.106309109033</v>
      </c>
    </row>
    <row r="254" spans="2:10" x14ac:dyDescent="0.2">
      <c r="B254" s="283"/>
      <c r="C254" s="283"/>
      <c r="D254" s="283"/>
      <c r="E254" s="283"/>
      <c r="F254" s="283"/>
      <c r="G254" s="283"/>
      <c r="H254" s="283"/>
      <c r="I254" s="283"/>
      <c r="J254" s="283"/>
    </row>
    <row r="255" spans="2:10" x14ac:dyDescent="0.2">
      <c r="B255" s="352" t="s">
        <v>1559</v>
      </c>
      <c r="C255" s="352"/>
      <c r="D255" s="352"/>
      <c r="E255" s="352"/>
      <c r="F255" s="352"/>
      <c r="G255" s="283"/>
      <c r="H255" s="283"/>
      <c r="I255" s="283"/>
      <c r="J255" s="283"/>
    </row>
    <row r="256" spans="2:10" ht="36" x14ac:dyDescent="0.2">
      <c r="B256" s="300"/>
      <c r="C256" s="301" t="s">
        <v>1558</v>
      </c>
      <c r="D256" s="292" t="s">
        <v>1487</v>
      </c>
      <c r="E256" s="292" t="s">
        <v>1488</v>
      </c>
      <c r="F256" s="292" t="s">
        <v>1489</v>
      </c>
      <c r="G256" s="283"/>
      <c r="H256" s="283"/>
      <c r="I256" s="283"/>
      <c r="J256" s="283"/>
    </row>
    <row r="257" spans="2:10" x14ac:dyDescent="0.2">
      <c r="B257" s="294" t="s">
        <v>1492</v>
      </c>
      <c r="C257" s="324">
        <v>620000</v>
      </c>
      <c r="D257" s="324">
        <v>120000</v>
      </c>
      <c r="E257" s="324">
        <v>360000</v>
      </c>
      <c r="F257" s="324">
        <v>600000</v>
      </c>
      <c r="G257" s="283"/>
      <c r="H257" s="283"/>
      <c r="I257" s="283"/>
      <c r="J257" s="283"/>
    </row>
    <row r="258" spans="2:10" x14ac:dyDescent="0.2">
      <c r="B258" s="294" t="s">
        <v>1493</v>
      </c>
      <c r="C258" s="325">
        <v>790727.29774418601</v>
      </c>
      <c r="D258" s="325">
        <v>123887.53212983</v>
      </c>
      <c r="E258" s="325">
        <v>406372.49614066398</v>
      </c>
      <c r="F258" s="325">
        <v>759062.13730859105</v>
      </c>
      <c r="G258" s="283"/>
      <c r="H258" s="283"/>
      <c r="I258" s="283"/>
      <c r="J258" s="283"/>
    </row>
    <row r="259" spans="2:10" x14ac:dyDescent="0.2">
      <c r="B259" s="294" t="s">
        <v>1494</v>
      </c>
      <c r="C259" s="326">
        <v>9.3609524751582498</v>
      </c>
      <c r="D259" s="326">
        <v>6.1095644532479403</v>
      </c>
      <c r="E259" s="326">
        <v>8.0523279390839395</v>
      </c>
      <c r="F259" s="326">
        <v>9.3543047127842094</v>
      </c>
      <c r="G259" s="283"/>
      <c r="H259" s="283"/>
      <c r="I259" s="283"/>
      <c r="J259" s="283"/>
    </row>
    <row r="260" spans="2:10" ht="24" x14ac:dyDescent="0.2">
      <c r="B260" s="294" t="s">
        <v>1560</v>
      </c>
      <c r="C260" s="326">
        <v>7.3722992400034704</v>
      </c>
      <c r="D260" s="326">
        <v>5.5839561551280097</v>
      </c>
      <c r="E260" s="326">
        <v>6.8240089988025101</v>
      </c>
      <c r="F260" s="326">
        <v>7.3969510842052504</v>
      </c>
      <c r="G260" s="283"/>
      <c r="H260" s="283"/>
      <c r="I260" s="283"/>
      <c r="J260" s="283"/>
    </row>
    <row r="261" spans="2:10" x14ac:dyDescent="0.2">
      <c r="B261" s="294" t="s">
        <v>1561</v>
      </c>
      <c r="C261" s="326">
        <v>6.3410710283925003</v>
      </c>
      <c r="D261" s="326">
        <v>4.6062019663901097</v>
      </c>
      <c r="E261" s="326">
        <v>6.2523259906478996</v>
      </c>
      <c r="F261" s="326">
        <v>6.4315228508926996</v>
      </c>
      <c r="G261" s="283"/>
      <c r="H261" s="283"/>
      <c r="I261" s="283"/>
      <c r="J261" s="283"/>
    </row>
    <row r="262" spans="2:10" x14ac:dyDescent="0.2">
      <c r="B262" s="283"/>
      <c r="C262" s="283"/>
      <c r="D262" s="283"/>
      <c r="E262" s="283"/>
      <c r="F262" s="283"/>
      <c r="G262" s="283"/>
      <c r="H262" s="283"/>
      <c r="I262" s="283"/>
      <c r="J262" s="283"/>
    </row>
    <row r="263" spans="2:10" x14ac:dyDescent="0.2">
      <c r="B263" s="352" t="s">
        <v>1562</v>
      </c>
      <c r="C263" s="352"/>
      <c r="D263" s="352"/>
      <c r="E263" s="352"/>
      <c r="F263" s="352"/>
      <c r="G263" s="283"/>
      <c r="H263" s="283"/>
      <c r="I263" s="283"/>
      <c r="J263" s="283"/>
    </row>
    <row r="264" spans="2:10" ht="36" x14ac:dyDescent="0.2">
      <c r="B264" s="300"/>
      <c r="C264" s="301" t="s">
        <v>1558</v>
      </c>
      <c r="D264" s="292" t="s">
        <v>1487</v>
      </c>
      <c r="E264" s="292" t="s">
        <v>1488</v>
      </c>
      <c r="F264" s="292" t="s">
        <v>1489</v>
      </c>
      <c r="G264" s="283"/>
      <c r="H264" s="283"/>
      <c r="I264" s="283"/>
      <c r="J264" s="283"/>
    </row>
    <row r="265" spans="2:10" x14ac:dyDescent="0.2">
      <c r="B265" s="294" t="s">
        <v>1492</v>
      </c>
      <c r="C265" s="324">
        <v>620000</v>
      </c>
      <c r="D265" s="324">
        <v>120000</v>
      </c>
      <c r="E265" s="324">
        <v>360000</v>
      </c>
      <c r="F265" s="324">
        <v>600000</v>
      </c>
      <c r="G265" s="283"/>
      <c r="H265" s="283"/>
      <c r="I265" s="283"/>
      <c r="J265" s="283"/>
    </row>
    <row r="266" spans="2:10" x14ac:dyDescent="0.2">
      <c r="B266" s="294" t="s">
        <v>1493</v>
      </c>
      <c r="C266" s="325">
        <v>797550.85117302695</v>
      </c>
      <c r="D266" s="325">
        <v>124099.031635805</v>
      </c>
      <c r="E266" s="325">
        <v>408373.99329635699</v>
      </c>
      <c r="F266" s="325">
        <v>765397.00899895804</v>
      </c>
      <c r="G266" s="283"/>
      <c r="H266" s="283"/>
      <c r="I266" s="283"/>
      <c r="J266" s="283"/>
    </row>
    <row r="267" spans="2:10" x14ac:dyDescent="0.2">
      <c r="B267" s="294" t="s">
        <v>1494</v>
      </c>
      <c r="C267" s="326">
        <v>9.6946272872017403</v>
      </c>
      <c r="D267" s="326">
        <v>6.4451281542944496</v>
      </c>
      <c r="E267" s="326">
        <v>8.3857371291028304</v>
      </c>
      <c r="F267" s="326">
        <v>9.68825241494031</v>
      </c>
      <c r="G267" s="283"/>
      <c r="H267" s="283"/>
      <c r="I267" s="319"/>
      <c r="J267" s="319"/>
    </row>
    <row r="268" spans="2:10" ht="24" x14ac:dyDescent="0.2">
      <c r="B268" s="294" t="s">
        <v>1560</v>
      </c>
      <c r="C268" s="326">
        <v>7.3722992400034704</v>
      </c>
      <c r="D268" s="326">
        <v>5.5839561551280097</v>
      </c>
      <c r="E268" s="326">
        <v>6.8240089988025101</v>
      </c>
      <c r="F268" s="326">
        <v>7.3969510842052504</v>
      </c>
      <c r="G268" s="283"/>
      <c r="H268" s="283"/>
      <c r="I268" s="319"/>
      <c r="J268" s="319"/>
    </row>
    <row r="269" spans="2:10" x14ac:dyDescent="0.2">
      <c r="B269" s="294" t="s">
        <v>1561</v>
      </c>
      <c r="C269" s="326">
        <v>6.3410710283925003</v>
      </c>
      <c r="D269" s="326">
        <v>4.6062019663901097</v>
      </c>
      <c r="E269" s="326">
        <v>6.2523259906478996</v>
      </c>
      <c r="F269" s="326">
        <v>6.4315228508926996</v>
      </c>
      <c r="G269" s="283"/>
      <c r="H269" s="283"/>
      <c r="I269" s="319"/>
      <c r="J269" s="319"/>
    </row>
    <row r="270" spans="2:10" x14ac:dyDescent="0.2">
      <c r="B270" s="283"/>
      <c r="C270" s="283"/>
      <c r="D270" s="283"/>
      <c r="E270" s="283"/>
      <c r="F270" s="283"/>
      <c r="G270" s="283"/>
      <c r="H270" s="283"/>
      <c r="I270" s="283"/>
      <c r="J270" s="283"/>
    </row>
    <row r="271" spans="2:10" x14ac:dyDescent="0.2">
      <c r="B271" s="291" t="s">
        <v>1507</v>
      </c>
      <c r="C271" s="300"/>
      <c r="D271" s="283"/>
      <c r="E271" s="283"/>
      <c r="F271" s="283"/>
      <c r="G271" s="283"/>
      <c r="H271" s="283"/>
      <c r="I271" s="283"/>
      <c r="J271" s="283"/>
    </row>
    <row r="272" spans="2:10" x14ac:dyDescent="0.2">
      <c r="B272" s="62" t="s">
        <v>1563</v>
      </c>
      <c r="C272" s="327">
        <v>4.7480936747355074</v>
      </c>
      <c r="D272" s="283"/>
      <c r="E272" s="283"/>
      <c r="F272" s="283"/>
      <c r="G272" s="283"/>
      <c r="H272" s="283"/>
      <c r="I272" s="283"/>
      <c r="J272" s="283"/>
    </row>
    <row r="273" spans="2:10" x14ac:dyDescent="0.2">
      <c r="B273" s="62" t="s">
        <v>1533</v>
      </c>
      <c r="C273" s="313">
        <v>3.7835994202562135</v>
      </c>
      <c r="D273" s="283"/>
      <c r="E273" s="283"/>
      <c r="F273" s="283"/>
      <c r="G273" s="283"/>
      <c r="H273" s="283"/>
      <c r="I273" s="283"/>
      <c r="J273" s="283"/>
    </row>
    <row r="274" spans="2:10" x14ac:dyDescent="0.2">
      <c r="B274" s="62" t="s">
        <v>1508</v>
      </c>
      <c r="C274" s="313">
        <v>3.9348204706739516</v>
      </c>
      <c r="D274" s="283"/>
      <c r="E274" s="283"/>
      <c r="F274" s="283"/>
      <c r="G274" s="283"/>
      <c r="H274" s="283"/>
      <c r="I274" s="283"/>
      <c r="J274" s="283"/>
    </row>
    <row r="275" spans="2:10" x14ac:dyDescent="0.2">
      <c r="B275" s="62" t="s">
        <v>1597</v>
      </c>
      <c r="C275" s="318">
        <v>7.186923343564311E-2</v>
      </c>
      <c r="D275" s="283"/>
      <c r="E275" s="283"/>
      <c r="F275" s="283"/>
      <c r="G275" s="283"/>
      <c r="H275" s="283"/>
      <c r="I275" s="283"/>
      <c r="J275" s="283"/>
    </row>
    <row r="276" spans="2:10" x14ac:dyDescent="0.2">
      <c r="B276" s="110"/>
      <c r="C276" s="110"/>
      <c r="D276" s="110"/>
      <c r="E276" s="110"/>
      <c r="F276" s="110"/>
      <c r="G276" s="110"/>
      <c r="H276" s="110"/>
      <c r="I276" s="110"/>
      <c r="J276" s="110"/>
    </row>
    <row r="277" spans="2:10" x14ac:dyDescent="0.2">
      <c r="F277" s="110"/>
      <c r="G277" s="110"/>
      <c r="H277" s="110"/>
      <c r="I277" s="110"/>
      <c r="J277" s="110"/>
    </row>
    <row r="278" spans="2:10" x14ac:dyDescent="0.2">
      <c r="B278" s="283" t="s">
        <v>1535</v>
      </c>
      <c r="C278" s="282"/>
      <c r="D278" s="283"/>
      <c r="E278" s="283"/>
      <c r="F278" s="110"/>
      <c r="G278" s="110"/>
      <c r="H278" s="110"/>
      <c r="I278" s="110"/>
      <c r="J278" s="110"/>
    </row>
    <row r="279" spans="2:10" x14ac:dyDescent="0.2">
      <c r="B279" s="283" t="s">
        <v>1564</v>
      </c>
      <c r="C279" s="282"/>
      <c r="D279" s="283"/>
      <c r="E279" s="283"/>
      <c r="F279" s="110"/>
      <c r="G279" s="110"/>
      <c r="H279" s="110"/>
      <c r="I279" s="110"/>
      <c r="J279" s="110"/>
    </row>
    <row r="280" spans="2:10" x14ac:dyDescent="0.2">
      <c r="F280" s="110"/>
      <c r="G280" s="110"/>
      <c r="H280" s="110"/>
      <c r="I280" s="110"/>
      <c r="J280" s="110"/>
    </row>
    <row r="281" spans="2:10" x14ac:dyDescent="0.2">
      <c r="B281" s="287" t="s">
        <v>1509</v>
      </c>
      <c r="F281" s="110"/>
      <c r="G281" s="110"/>
      <c r="H281" s="110"/>
      <c r="I281" s="110"/>
      <c r="J281" s="110"/>
    </row>
    <row r="282" spans="2:10" x14ac:dyDescent="0.2">
      <c r="B282" s="48" t="s">
        <v>1565</v>
      </c>
      <c r="F282" s="110"/>
      <c r="G282" s="110"/>
      <c r="H282" s="110"/>
      <c r="I282" s="110"/>
      <c r="J282" s="110"/>
    </row>
    <row r="283" spans="2:10" x14ac:dyDescent="0.2">
      <c r="B283" s="48" t="s">
        <v>1566</v>
      </c>
      <c r="F283" s="110"/>
      <c r="G283" s="110"/>
      <c r="H283" s="110"/>
      <c r="I283" s="110"/>
      <c r="J283" s="110"/>
    </row>
    <row r="284" spans="2:10" x14ac:dyDescent="0.2">
      <c r="B284" s="48" t="s">
        <v>1512</v>
      </c>
      <c r="F284" s="110"/>
      <c r="G284" s="110"/>
      <c r="H284" s="110"/>
      <c r="I284" s="110"/>
      <c r="J284" s="110"/>
    </row>
    <row r="285" spans="2:10" x14ac:dyDescent="0.2">
      <c r="B285" s="287"/>
    </row>
    <row r="286" spans="2:10" x14ac:dyDescent="0.2">
      <c r="B286" s="287"/>
    </row>
    <row r="287" spans="2:10" x14ac:dyDescent="0.2">
      <c r="C287" s="287" t="s">
        <v>1567</v>
      </c>
      <c r="D287" s="287"/>
      <c r="E287" s="287"/>
    </row>
    <row r="288" spans="2:10" x14ac:dyDescent="0.2">
      <c r="B288" s="288" t="s">
        <v>1568</v>
      </c>
      <c r="C288" s="373" t="s">
        <v>1569</v>
      </c>
      <c r="D288" s="374"/>
      <c r="E288" s="374"/>
    </row>
    <row r="297" spans="2:2" x14ac:dyDescent="0.2">
      <c r="B297" s="287"/>
    </row>
  </sheetData>
  <mergeCells count="11">
    <mergeCell ref="C288:E288"/>
    <mergeCell ref="B154:B155"/>
    <mergeCell ref="C154:C155"/>
    <mergeCell ref="B238:F238"/>
    <mergeCell ref="G207:G212"/>
    <mergeCell ref="B247:I247"/>
    <mergeCell ref="B248:B249"/>
    <mergeCell ref="C248:D248"/>
    <mergeCell ref="G248:J248"/>
    <mergeCell ref="B255:F255"/>
    <mergeCell ref="B263:F263"/>
  </mergeCells>
  <pageMargins left="0" right="0" top="0" bottom="0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J379"/>
  <sheetViews>
    <sheetView workbookViewId="0"/>
  </sheetViews>
  <sheetFormatPr defaultColWidth="8.85546875" defaultRowHeight="12" x14ac:dyDescent="0.2"/>
  <cols>
    <col min="1" max="1" width="3.28515625" style="48" customWidth="1"/>
    <col min="2" max="2" width="47.28515625" style="48" customWidth="1"/>
    <col min="3" max="3" width="15.28515625" style="48" customWidth="1"/>
    <col min="4" max="4" width="17.5703125" style="48" customWidth="1"/>
    <col min="5" max="5" width="16.7109375" style="48" customWidth="1"/>
    <col min="6" max="6" width="18" style="48" customWidth="1"/>
    <col min="7" max="7" width="17.28515625" style="48" customWidth="1"/>
    <col min="8" max="8" width="10" style="48" bestFit="1" customWidth="1"/>
    <col min="9" max="9" width="10.5703125" style="48" customWidth="1"/>
    <col min="10" max="10" width="10.7109375" style="48" customWidth="1"/>
    <col min="11" max="16384" width="8.85546875" style="48"/>
  </cols>
  <sheetData>
    <row r="1" spans="1:10" ht="16.149999999999999" customHeight="1" x14ac:dyDescent="0.2">
      <c r="A1" s="47"/>
      <c r="B1" s="27" t="s">
        <v>1203</v>
      </c>
      <c r="C1" s="47"/>
      <c r="D1" s="47"/>
      <c r="E1" s="47"/>
      <c r="F1" s="47"/>
      <c r="G1" s="47"/>
      <c r="H1" s="47"/>
      <c r="I1" s="47"/>
      <c r="J1" s="47"/>
    </row>
    <row r="2" spans="1:10" ht="13.15" customHeight="1" x14ac:dyDescent="0.2">
      <c r="A2" s="47"/>
      <c r="B2" s="2"/>
      <c r="C2" s="47"/>
      <c r="D2" s="47"/>
      <c r="E2" s="47"/>
      <c r="F2" s="47"/>
      <c r="G2" s="47"/>
      <c r="H2" s="47"/>
      <c r="I2" s="47"/>
      <c r="J2" s="47"/>
    </row>
    <row r="3" spans="1:10" ht="13.15" customHeight="1" x14ac:dyDescent="0.2">
      <c r="A3" s="3" t="s">
        <v>0</v>
      </c>
      <c r="B3" s="49" t="s">
        <v>1</v>
      </c>
      <c r="C3" s="47"/>
      <c r="D3" s="47"/>
      <c r="E3" s="47"/>
      <c r="F3" s="47"/>
      <c r="G3" s="47"/>
      <c r="H3" s="47"/>
      <c r="I3" s="47"/>
      <c r="J3" s="47"/>
    </row>
    <row r="4" spans="1:10" ht="28.15" customHeight="1" x14ac:dyDescent="0.2">
      <c r="A4" s="47"/>
      <c r="B4" s="16" t="s">
        <v>2</v>
      </c>
      <c r="C4" s="17" t="s">
        <v>3</v>
      </c>
      <c r="D4" s="18" t="s">
        <v>4</v>
      </c>
      <c r="E4" s="18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50" t="s">
        <v>10</v>
      </c>
    </row>
    <row r="5" spans="1:10" ht="13.15" customHeight="1" x14ac:dyDescent="0.2">
      <c r="A5" s="47"/>
      <c r="B5" s="19" t="s">
        <v>11</v>
      </c>
      <c r="C5" s="4"/>
      <c r="D5" s="4"/>
      <c r="E5" s="4"/>
      <c r="F5" s="4"/>
      <c r="G5" s="4"/>
      <c r="H5" s="51"/>
      <c r="I5" s="51"/>
      <c r="J5" s="47"/>
    </row>
    <row r="6" spans="1:10" ht="13.15" customHeight="1" x14ac:dyDescent="0.2">
      <c r="A6" s="47"/>
      <c r="B6" s="19" t="s">
        <v>12</v>
      </c>
      <c r="C6" s="4"/>
      <c r="D6" s="4"/>
      <c r="E6" s="4"/>
      <c r="F6" s="52"/>
      <c r="G6" s="51"/>
      <c r="H6" s="51"/>
      <c r="I6" s="51"/>
      <c r="J6" s="47"/>
    </row>
    <row r="7" spans="1:10" ht="13.15" customHeight="1" x14ac:dyDescent="0.2">
      <c r="A7" s="5" t="s">
        <v>25</v>
      </c>
      <c r="B7" s="20" t="s">
        <v>26</v>
      </c>
      <c r="C7" s="4" t="s">
        <v>27</v>
      </c>
      <c r="D7" s="4" t="s">
        <v>16</v>
      </c>
      <c r="E7" s="6">
        <v>1149400</v>
      </c>
      <c r="F7" s="7">
        <v>15806.55</v>
      </c>
      <c r="G7" s="8">
        <v>6.0100000000000001E-2</v>
      </c>
      <c r="H7" s="9"/>
      <c r="I7" s="9"/>
      <c r="J7" s="47"/>
    </row>
    <row r="8" spans="1:10" ht="13.15" customHeight="1" x14ac:dyDescent="0.2">
      <c r="A8" s="5" t="s">
        <v>13</v>
      </c>
      <c r="B8" s="20" t="s">
        <v>14</v>
      </c>
      <c r="C8" s="4" t="s">
        <v>15</v>
      </c>
      <c r="D8" s="4" t="s">
        <v>16</v>
      </c>
      <c r="E8" s="6">
        <v>1970800</v>
      </c>
      <c r="F8" s="7">
        <v>15726</v>
      </c>
      <c r="G8" s="8">
        <v>5.9799999999999999E-2</v>
      </c>
      <c r="H8" s="9"/>
      <c r="I8" s="9"/>
      <c r="J8" s="47"/>
    </row>
    <row r="9" spans="1:10" ht="13.15" customHeight="1" x14ac:dyDescent="0.2">
      <c r="A9" s="5" t="s">
        <v>47</v>
      </c>
      <c r="B9" s="20" t="s">
        <v>48</v>
      </c>
      <c r="C9" s="4" t="s">
        <v>49</v>
      </c>
      <c r="D9" s="4" t="s">
        <v>16</v>
      </c>
      <c r="E9" s="6">
        <v>986250</v>
      </c>
      <c r="F9" s="7">
        <v>13271.97</v>
      </c>
      <c r="G9" s="8">
        <v>5.04E-2</v>
      </c>
      <c r="H9" s="9"/>
      <c r="I9" s="9"/>
      <c r="J9" s="47"/>
    </row>
    <row r="10" spans="1:10" ht="13.15" customHeight="1" x14ac:dyDescent="0.2">
      <c r="A10" s="5" t="s">
        <v>134</v>
      </c>
      <c r="B10" s="20" t="s">
        <v>135</v>
      </c>
      <c r="C10" s="4" t="s">
        <v>136</v>
      </c>
      <c r="D10" s="4" t="s">
        <v>137</v>
      </c>
      <c r="E10" s="6">
        <v>965500</v>
      </c>
      <c r="F10" s="7">
        <v>12492.6</v>
      </c>
      <c r="G10" s="8">
        <v>4.7500000000000001E-2</v>
      </c>
      <c r="H10" s="9"/>
      <c r="I10" s="9"/>
      <c r="J10" s="47"/>
    </row>
    <row r="11" spans="1:10" ht="13.15" customHeight="1" x14ac:dyDescent="0.2">
      <c r="A11" s="5" t="s">
        <v>53</v>
      </c>
      <c r="B11" s="20" t="s">
        <v>54</v>
      </c>
      <c r="C11" s="4" t="s">
        <v>55</v>
      </c>
      <c r="D11" s="4" t="s">
        <v>56</v>
      </c>
      <c r="E11" s="6">
        <v>657400</v>
      </c>
      <c r="F11" s="7">
        <v>12175.05</v>
      </c>
      <c r="G11" s="8">
        <v>4.6300000000000001E-2</v>
      </c>
      <c r="H11" s="9"/>
      <c r="I11" s="9"/>
      <c r="J11" s="47"/>
    </row>
    <row r="12" spans="1:10" ht="13.15" customHeight="1" x14ac:dyDescent="0.2">
      <c r="A12" s="5" t="s">
        <v>36</v>
      </c>
      <c r="B12" s="20" t="s">
        <v>37</v>
      </c>
      <c r="C12" s="4" t="s">
        <v>38</v>
      </c>
      <c r="D12" s="4" t="s">
        <v>16</v>
      </c>
      <c r="E12" s="6">
        <v>2646000</v>
      </c>
      <c r="F12" s="7">
        <v>10378.94</v>
      </c>
      <c r="G12" s="8">
        <v>3.9399999999999998E-2</v>
      </c>
      <c r="H12" s="9"/>
      <c r="I12" s="9"/>
      <c r="J12" s="47"/>
    </row>
    <row r="13" spans="1:10" ht="13.15" customHeight="1" x14ac:dyDescent="0.2">
      <c r="A13" s="5" t="s">
        <v>719</v>
      </c>
      <c r="B13" s="20" t="s">
        <v>720</v>
      </c>
      <c r="C13" s="4" t="s">
        <v>721</v>
      </c>
      <c r="D13" s="4" t="s">
        <v>722</v>
      </c>
      <c r="E13" s="6">
        <v>1976625</v>
      </c>
      <c r="F13" s="7">
        <v>8185.2</v>
      </c>
      <c r="G13" s="8">
        <v>3.1099999999999999E-2</v>
      </c>
      <c r="H13" s="9"/>
      <c r="I13" s="9"/>
      <c r="J13" s="47"/>
    </row>
    <row r="14" spans="1:10" ht="13.15" customHeight="1" x14ac:dyDescent="0.2">
      <c r="A14" s="5" t="s">
        <v>39</v>
      </c>
      <c r="B14" s="20" t="s">
        <v>40</v>
      </c>
      <c r="C14" s="4" t="s">
        <v>41</v>
      </c>
      <c r="D14" s="4" t="s">
        <v>42</v>
      </c>
      <c r="E14" s="6">
        <v>231800</v>
      </c>
      <c r="F14" s="7">
        <v>7113.48</v>
      </c>
      <c r="G14" s="8">
        <v>2.7E-2</v>
      </c>
      <c r="H14" s="9"/>
      <c r="I14" s="9"/>
      <c r="J14" s="47"/>
    </row>
    <row r="15" spans="1:10" ht="13.15" customHeight="1" x14ac:dyDescent="0.2">
      <c r="A15" s="5" t="s">
        <v>156</v>
      </c>
      <c r="B15" s="20" t="s">
        <v>157</v>
      </c>
      <c r="C15" s="4" t="s">
        <v>158</v>
      </c>
      <c r="D15" s="4" t="s">
        <v>16</v>
      </c>
      <c r="E15" s="6">
        <v>573750</v>
      </c>
      <c r="F15" s="7">
        <v>5891.84</v>
      </c>
      <c r="G15" s="8">
        <v>2.24E-2</v>
      </c>
      <c r="H15" s="9"/>
      <c r="I15" s="9"/>
      <c r="J15" s="47"/>
    </row>
    <row r="16" spans="1:10" ht="13.15" customHeight="1" x14ac:dyDescent="0.2">
      <c r="A16" s="5" t="s">
        <v>169</v>
      </c>
      <c r="B16" s="20" t="s">
        <v>170</v>
      </c>
      <c r="C16" s="4" t="s">
        <v>171</v>
      </c>
      <c r="D16" s="4" t="s">
        <v>145</v>
      </c>
      <c r="E16" s="6">
        <v>1380825</v>
      </c>
      <c r="F16" s="7">
        <v>5686.24</v>
      </c>
      <c r="G16" s="8">
        <v>2.1600000000000001E-2</v>
      </c>
      <c r="H16" s="9"/>
      <c r="I16" s="9"/>
      <c r="J16" s="47"/>
    </row>
    <row r="17" spans="1:10" ht="13.15" customHeight="1" x14ac:dyDescent="0.2">
      <c r="A17" s="5" t="s">
        <v>153</v>
      </c>
      <c r="B17" s="20" t="s">
        <v>154</v>
      </c>
      <c r="C17" s="4" t="s">
        <v>155</v>
      </c>
      <c r="D17" s="4" t="s">
        <v>16</v>
      </c>
      <c r="E17" s="6">
        <v>4448250</v>
      </c>
      <c r="F17" s="7">
        <v>5583.44</v>
      </c>
      <c r="G17" s="8">
        <v>2.12E-2</v>
      </c>
      <c r="H17" s="9"/>
      <c r="I17" s="9"/>
      <c r="J17" s="47"/>
    </row>
    <row r="18" spans="1:10" ht="13.15" customHeight="1" x14ac:dyDescent="0.2">
      <c r="A18" s="5" t="s">
        <v>206</v>
      </c>
      <c r="B18" s="20" t="s">
        <v>207</v>
      </c>
      <c r="C18" s="4" t="s">
        <v>208</v>
      </c>
      <c r="D18" s="4" t="s">
        <v>16</v>
      </c>
      <c r="E18" s="6">
        <v>6993350</v>
      </c>
      <c r="F18" s="7">
        <v>5559.01</v>
      </c>
      <c r="G18" s="8">
        <v>2.1100000000000001E-2</v>
      </c>
      <c r="H18" s="9"/>
      <c r="I18" s="9"/>
      <c r="J18" s="47"/>
    </row>
    <row r="19" spans="1:10" ht="13.15" customHeight="1" x14ac:dyDescent="0.2">
      <c r="A19" s="5" t="s">
        <v>180</v>
      </c>
      <c r="B19" s="20" t="s">
        <v>181</v>
      </c>
      <c r="C19" s="4" t="s">
        <v>182</v>
      </c>
      <c r="D19" s="4" t="s">
        <v>183</v>
      </c>
      <c r="E19" s="6">
        <v>2912250</v>
      </c>
      <c r="F19" s="7">
        <v>5476.78</v>
      </c>
      <c r="G19" s="8">
        <v>2.0799999999999999E-2</v>
      </c>
      <c r="H19" s="9"/>
      <c r="I19" s="9"/>
      <c r="J19" s="47"/>
    </row>
    <row r="20" spans="1:10" ht="13.15" customHeight="1" x14ac:dyDescent="0.2">
      <c r="A20" s="5" t="s">
        <v>723</v>
      </c>
      <c r="B20" s="20" t="s">
        <v>724</v>
      </c>
      <c r="C20" s="4" t="s">
        <v>725</v>
      </c>
      <c r="D20" s="4" t="s">
        <v>35</v>
      </c>
      <c r="E20" s="6">
        <v>460350</v>
      </c>
      <c r="F20" s="7">
        <v>4797.54</v>
      </c>
      <c r="G20" s="8">
        <v>1.8200000000000001E-2</v>
      </c>
      <c r="H20" s="9"/>
      <c r="I20" s="9"/>
      <c r="J20" s="47"/>
    </row>
    <row r="21" spans="1:10" ht="13.15" customHeight="1" x14ac:dyDescent="0.2">
      <c r="A21" s="5" t="s">
        <v>159</v>
      </c>
      <c r="B21" s="20" t="s">
        <v>160</v>
      </c>
      <c r="C21" s="4" t="s">
        <v>161</v>
      </c>
      <c r="D21" s="4" t="s">
        <v>162</v>
      </c>
      <c r="E21" s="6">
        <v>42500</v>
      </c>
      <c r="F21" s="7">
        <v>4782.53</v>
      </c>
      <c r="G21" s="8">
        <v>1.8200000000000001E-2</v>
      </c>
      <c r="H21" s="9"/>
      <c r="I21" s="9"/>
      <c r="J21" s="47"/>
    </row>
    <row r="22" spans="1:10" ht="13.15" customHeight="1" x14ac:dyDescent="0.2">
      <c r="A22" s="5" t="s">
        <v>726</v>
      </c>
      <c r="B22" s="20" t="s">
        <v>727</v>
      </c>
      <c r="C22" s="4" t="s">
        <v>728</v>
      </c>
      <c r="D22" s="4" t="s">
        <v>729</v>
      </c>
      <c r="E22" s="6">
        <v>5521500</v>
      </c>
      <c r="F22" s="7">
        <v>4702.1099999999997</v>
      </c>
      <c r="G22" s="8">
        <v>1.7899999999999999E-2</v>
      </c>
      <c r="H22" s="9"/>
      <c r="I22" s="9"/>
      <c r="J22" s="47"/>
    </row>
    <row r="23" spans="1:10" ht="13.15" customHeight="1" x14ac:dyDescent="0.2">
      <c r="A23" s="5" t="s">
        <v>730</v>
      </c>
      <c r="B23" s="20" t="s">
        <v>731</v>
      </c>
      <c r="C23" s="4" t="s">
        <v>732</v>
      </c>
      <c r="D23" s="4" t="s">
        <v>733</v>
      </c>
      <c r="E23" s="6">
        <v>3138750</v>
      </c>
      <c r="F23" s="7">
        <v>3518.22</v>
      </c>
      <c r="G23" s="8">
        <v>1.34E-2</v>
      </c>
      <c r="H23" s="9"/>
      <c r="I23" s="9"/>
      <c r="J23" s="47"/>
    </row>
    <row r="24" spans="1:10" ht="13.15" customHeight="1" x14ac:dyDescent="0.2">
      <c r="A24" s="5" t="s">
        <v>197</v>
      </c>
      <c r="B24" s="20" t="s">
        <v>198</v>
      </c>
      <c r="C24" s="4" t="s">
        <v>199</v>
      </c>
      <c r="D24" s="4" t="s">
        <v>42</v>
      </c>
      <c r="E24" s="6">
        <v>48800</v>
      </c>
      <c r="F24" s="7">
        <v>3451.87</v>
      </c>
      <c r="G24" s="8">
        <v>1.3100000000000001E-2</v>
      </c>
      <c r="H24" s="9"/>
      <c r="I24" s="9"/>
      <c r="J24" s="47"/>
    </row>
    <row r="25" spans="1:10" ht="13.15" customHeight="1" x14ac:dyDescent="0.2">
      <c r="A25" s="5" t="s">
        <v>131</v>
      </c>
      <c r="B25" s="20" t="s">
        <v>132</v>
      </c>
      <c r="C25" s="4" t="s">
        <v>133</v>
      </c>
      <c r="D25" s="4" t="s">
        <v>35</v>
      </c>
      <c r="E25" s="6">
        <v>288750</v>
      </c>
      <c r="F25" s="7">
        <v>2901.22</v>
      </c>
      <c r="G25" s="8">
        <v>1.0999999999999999E-2</v>
      </c>
      <c r="H25" s="9"/>
      <c r="I25" s="9"/>
      <c r="J25" s="47"/>
    </row>
    <row r="26" spans="1:10" ht="13.15" customHeight="1" x14ac:dyDescent="0.2">
      <c r="A26" s="5" t="s">
        <v>734</v>
      </c>
      <c r="B26" s="20" t="s">
        <v>735</v>
      </c>
      <c r="C26" s="4" t="s">
        <v>736</v>
      </c>
      <c r="D26" s="4" t="s">
        <v>16</v>
      </c>
      <c r="E26" s="6">
        <v>2664000</v>
      </c>
      <c r="F26" s="7">
        <v>2842.22</v>
      </c>
      <c r="G26" s="8">
        <v>1.0800000000000001E-2</v>
      </c>
      <c r="H26" s="9"/>
      <c r="I26" s="9"/>
      <c r="J26" s="47"/>
    </row>
    <row r="27" spans="1:10" ht="13.15" customHeight="1" x14ac:dyDescent="0.2">
      <c r="A27" s="5" t="s">
        <v>142</v>
      </c>
      <c r="B27" s="20" t="s">
        <v>143</v>
      </c>
      <c r="C27" s="4" t="s">
        <v>144</v>
      </c>
      <c r="D27" s="4" t="s">
        <v>145</v>
      </c>
      <c r="E27" s="6">
        <v>58500</v>
      </c>
      <c r="F27" s="7">
        <v>2563</v>
      </c>
      <c r="G27" s="8">
        <v>9.7000000000000003E-3</v>
      </c>
      <c r="H27" s="9"/>
      <c r="I27" s="9"/>
      <c r="J27" s="47"/>
    </row>
    <row r="28" spans="1:10" ht="13.15" customHeight="1" x14ac:dyDescent="0.2">
      <c r="A28" s="5" t="s">
        <v>737</v>
      </c>
      <c r="B28" s="20" t="s">
        <v>738</v>
      </c>
      <c r="C28" s="4" t="s">
        <v>739</v>
      </c>
      <c r="D28" s="4" t="s">
        <v>16</v>
      </c>
      <c r="E28" s="6">
        <v>933075</v>
      </c>
      <c r="F28" s="7">
        <v>2541.6999999999998</v>
      </c>
      <c r="G28" s="8">
        <v>9.7000000000000003E-3</v>
      </c>
      <c r="H28" s="9"/>
      <c r="I28" s="9"/>
      <c r="J28" s="47"/>
    </row>
    <row r="29" spans="1:10" ht="13.15" customHeight="1" x14ac:dyDescent="0.2">
      <c r="A29" s="5" t="s">
        <v>146</v>
      </c>
      <c r="B29" s="20" t="s">
        <v>147</v>
      </c>
      <c r="C29" s="4" t="s">
        <v>148</v>
      </c>
      <c r="D29" s="4" t="s">
        <v>66</v>
      </c>
      <c r="E29" s="6">
        <v>131250</v>
      </c>
      <c r="F29" s="7">
        <v>2444.5300000000002</v>
      </c>
      <c r="G29" s="8">
        <v>9.2999999999999992E-3</v>
      </c>
      <c r="H29" s="9"/>
      <c r="I29" s="9"/>
      <c r="J29" s="47"/>
    </row>
    <row r="30" spans="1:10" ht="13.15" customHeight="1" x14ac:dyDescent="0.2">
      <c r="A30" s="5" t="s">
        <v>740</v>
      </c>
      <c r="B30" s="20" t="s">
        <v>741</v>
      </c>
      <c r="C30" s="4" t="s">
        <v>742</v>
      </c>
      <c r="D30" s="4" t="s">
        <v>16</v>
      </c>
      <c r="E30" s="6">
        <v>1155600</v>
      </c>
      <c r="F30" s="7">
        <v>2359.5</v>
      </c>
      <c r="G30" s="8">
        <v>8.9999999999999993E-3</v>
      </c>
      <c r="H30" s="9"/>
      <c r="I30" s="9"/>
      <c r="J30" s="47"/>
    </row>
    <row r="31" spans="1:10" ht="13.15" customHeight="1" x14ac:dyDescent="0.2">
      <c r="A31" s="5" t="s">
        <v>190</v>
      </c>
      <c r="B31" s="20" t="s">
        <v>191</v>
      </c>
      <c r="C31" s="4" t="s">
        <v>192</v>
      </c>
      <c r="D31" s="4" t="s">
        <v>193</v>
      </c>
      <c r="E31" s="6">
        <v>369550</v>
      </c>
      <c r="F31" s="7">
        <v>2291.39</v>
      </c>
      <c r="G31" s="8">
        <v>8.6999999999999994E-3</v>
      </c>
      <c r="H31" s="9"/>
      <c r="I31" s="9"/>
      <c r="J31" s="47"/>
    </row>
    <row r="32" spans="1:10" ht="13.15" customHeight="1" x14ac:dyDescent="0.2">
      <c r="A32" s="5" t="s">
        <v>187</v>
      </c>
      <c r="B32" s="20" t="s">
        <v>188</v>
      </c>
      <c r="C32" s="4" t="s">
        <v>189</v>
      </c>
      <c r="D32" s="4" t="s">
        <v>162</v>
      </c>
      <c r="E32" s="6">
        <v>69000</v>
      </c>
      <c r="F32" s="7">
        <v>2139</v>
      </c>
      <c r="G32" s="8">
        <v>8.0999999999999996E-3</v>
      </c>
      <c r="H32" s="9"/>
      <c r="I32" s="9"/>
      <c r="J32" s="47"/>
    </row>
    <row r="33" spans="1:10" ht="13.15" customHeight="1" x14ac:dyDescent="0.2">
      <c r="A33" s="5" t="s">
        <v>743</v>
      </c>
      <c r="B33" s="20" t="s">
        <v>744</v>
      </c>
      <c r="C33" s="4" t="s">
        <v>745</v>
      </c>
      <c r="D33" s="4" t="s">
        <v>746</v>
      </c>
      <c r="E33" s="6">
        <v>2034500</v>
      </c>
      <c r="F33" s="7">
        <v>2134.8000000000002</v>
      </c>
      <c r="G33" s="8">
        <v>8.0999999999999996E-3</v>
      </c>
      <c r="H33" s="9"/>
      <c r="I33" s="9"/>
      <c r="J33" s="47"/>
    </row>
    <row r="34" spans="1:10" ht="13.15" customHeight="1" x14ac:dyDescent="0.2">
      <c r="A34" s="5" t="s">
        <v>138</v>
      </c>
      <c r="B34" s="20" t="s">
        <v>139</v>
      </c>
      <c r="C34" s="4" t="s">
        <v>140</v>
      </c>
      <c r="D34" s="4" t="s">
        <v>141</v>
      </c>
      <c r="E34" s="6">
        <v>732350</v>
      </c>
      <c r="F34" s="7">
        <v>1937.8</v>
      </c>
      <c r="G34" s="8">
        <v>7.4000000000000003E-3</v>
      </c>
      <c r="H34" s="9"/>
      <c r="I34" s="9"/>
      <c r="J34" s="47"/>
    </row>
    <row r="35" spans="1:10" ht="13.15" customHeight="1" x14ac:dyDescent="0.2">
      <c r="A35" s="5" t="s">
        <v>67</v>
      </c>
      <c r="B35" s="20" t="s">
        <v>68</v>
      </c>
      <c r="C35" s="4" t="s">
        <v>69</v>
      </c>
      <c r="D35" s="4" t="s">
        <v>66</v>
      </c>
      <c r="E35" s="6">
        <v>116450</v>
      </c>
      <c r="F35" s="7">
        <v>1706.46</v>
      </c>
      <c r="G35" s="8">
        <v>6.4999999999999997E-3</v>
      </c>
      <c r="H35" s="9"/>
      <c r="I35" s="9"/>
      <c r="J35" s="47"/>
    </row>
    <row r="36" spans="1:10" ht="13.15" customHeight="1" x14ac:dyDescent="0.2">
      <c r="A36" s="5" t="s">
        <v>747</v>
      </c>
      <c r="B36" s="20" t="s">
        <v>748</v>
      </c>
      <c r="C36" s="4" t="s">
        <v>749</v>
      </c>
      <c r="D36" s="4" t="s">
        <v>20</v>
      </c>
      <c r="E36" s="6">
        <v>469500</v>
      </c>
      <c r="F36" s="7">
        <v>1674.47</v>
      </c>
      <c r="G36" s="8">
        <v>6.4000000000000003E-3</v>
      </c>
      <c r="H36" s="9"/>
      <c r="I36" s="9"/>
      <c r="J36" s="47"/>
    </row>
    <row r="37" spans="1:10" ht="13.15" customHeight="1" x14ac:dyDescent="0.2">
      <c r="A37" s="5" t="s">
        <v>750</v>
      </c>
      <c r="B37" s="20" t="s">
        <v>751</v>
      </c>
      <c r="C37" s="4" t="s">
        <v>752</v>
      </c>
      <c r="D37" s="4" t="s">
        <v>20</v>
      </c>
      <c r="E37" s="6">
        <v>416150</v>
      </c>
      <c r="F37" s="7">
        <v>1604.26</v>
      </c>
      <c r="G37" s="8">
        <v>6.1000000000000004E-3</v>
      </c>
      <c r="H37" s="9"/>
      <c r="I37" s="9"/>
      <c r="J37" s="47"/>
    </row>
    <row r="38" spans="1:10" ht="13.15" customHeight="1" x14ac:dyDescent="0.2">
      <c r="A38" s="5" t="s">
        <v>149</v>
      </c>
      <c r="B38" s="20" t="s">
        <v>150</v>
      </c>
      <c r="C38" s="4" t="s">
        <v>151</v>
      </c>
      <c r="D38" s="4" t="s">
        <v>152</v>
      </c>
      <c r="E38" s="6">
        <v>35700</v>
      </c>
      <c r="F38" s="7">
        <v>1572.23</v>
      </c>
      <c r="G38" s="8">
        <v>6.0000000000000001E-3</v>
      </c>
      <c r="H38" s="9"/>
      <c r="I38" s="9"/>
      <c r="J38" s="47"/>
    </row>
    <row r="39" spans="1:10" ht="13.15" customHeight="1" x14ac:dyDescent="0.2">
      <c r="A39" s="5" t="s">
        <v>753</v>
      </c>
      <c r="B39" s="20" t="s">
        <v>754</v>
      </c>
      <c r="C39" s="4" t="s">
        <v>755</v>
      </c>
      <c r="D39" s="4" t="s">
        <v>756</v>
      </c>
      <c r="E39" s="6">
        <v>216000</v>
      </c>
      <c r="F39" s="7">
        <v>1542.13</v>
      </c>
      <c r="G39" s="8">
        <v>5.8999999999999999E-3</v>
      </c>
      <c r="H39" s="9"/>
      <c r="I39" s="9"/>
      <c r="J39" s="47"/>
    </row>
    <row r="40" spans="1:10" ht="13.15" customHeight="1" x14ac:dyDescent="0.2">
      <c r="A40" s="5" t="s">
        <v>757</v>
      </c>
      <c r="B40" s="20" t="s">
        <v>758</v>
      </c>
      <c r="C40" s="4" t="s">
        <v>759</v>
      </c>
      <c r="D40" s="4" t="s">
        <v>66</v>
      </c>
      <c r="E40" s="6">
        <v>55500</v>
      </c>
      <c r="F40" s="7">
        <v>1223.3900000000001</v>
      </c>
      <c r="G40" s="8">
        <v>4.5999999999999999E-3</v>
      </c>
      <c r="H40" s="9"/>
      <c r="I40" s="9"/>
      <c r="J40" s="47"/>
    </row>
    <row r="41" spans="1:10" ht="13.15" customHeight="1" x14ac:dyDescent="0.2">
      <c r="A41" s="5" t="s">
        <v>28</v>
      </c>
      <c r="B41" s="20" t="s">
        <v>29</v>
      </c>
      <c r="C41" s="4" t="s">
        <v>30</v>
      </c>
      <c r="D41" s="4" t="s">
        <v>31</v>
      </c>
      <c r="E41" s="6">
        <v>274050</v>
      </c>
      <c r="F41" s="7">
        <v>1203.22</v>
      </c>
      <c r="G41" s="8">
        <v>4.5999999999999999E-3</v>
      </c>
      <c r="H41" s="9"/>
      <c r="I41" s="9"/>
      <c r="J41" s="47"/>
    </row>
    <row r="42" spans="1:10" ht="13.15" customHeight="1" x14ac:dyDescent="0.2">
      <c r="A42" s="5" t="s">
        <v>760</v>
      </c>
      <c r="B42" s="20" t="s">
        <v>761</v>
      </c>
      <c r="C42" s="4" t="s">
        <v>762</v>
      </c>
      <c r="D42" s="4" t="s">
        <v>35</v>
      </c>
      <c r="E42" s="6">
        <v>505250</v>
      </c>
      <c r="F42" s="7">
        <v>1194.6099999999999</v>
      </c>
      <c r="G42" s="8">
        <v>4.4999999999999997E-3</v>
      </c>
      <c r="H42" s="9"/>
      <c r="I42" s="9"/>
      <c r="J42" s="47"/>
    </row>
    <row r="43" spans="1:10" ht="13.15" customHeight="1" x14ac:dyDescent="0.2">
      <c r="A43" s="5" t="s">
        <v>203</v>
      </c>
      <c r="B43" s="20" t="s">
        <v>204</v>
      </c>
      <c r="C43" s="4" t="s">
        <v>205</v>
      </c>
      <c r="D43" s="4" t="s">
        <v>35</v>
      </c>
      <c r="E43" s="6">
        <v>63600</v>
      </c>
      <c r="F43" s="7">
        <v>1132.21</v>
      </c>
      <c r="G43" s="8">
        <v>4.3E-3</v>
      </c>
      <c r="H43" s="9"/>
      <c r="I43" s="9"/>
      <c r="J43" s="47"/>
    </row>
    <row r="44" spans="1:10" ht="13.15" customHeight="1" x14ac:dyDescent="0.2">
      <c r="A44" s="5" t="s">
        <v>763</v>
      </c>
      <c r="B44" s="20" t="s">
        <v>764</v>
      </c>
      <c r="C44" s="4" t="s">
        <v>765</v>
      </c>
      <c r="D44" s="4" t="s">
        <v>183</v>
      </c>
      <c r="E44" s="6">
        <v>620400</v>
      </c>
      <c r="F44" s="7">
        <v>1076.33</v>
      </c>
      <c r="G44" s="8">
        <v>4.1000000000000003E-3</v>
      </c>
      <c r="H44" s="9"/>
      <c r="I44" s="9"/>
      <c r="J44" s="47"/>
    </row>
    <row r="45" spans="1:10" ht="13.15" customHeight="1" x14ac:dyDescent="0.2">
      <c r="A45" s="5" t="s">
        <v>766</v>
      </c>
      <c r="B45" s="20" t="s">
        <v>767</v>
      </c>
      <c r="C45" s="4" t="s">
        <v>768</v>
      </c>
      <c r="D45" s="4" t="s">
        <v>66</v>
      </c>
      <c r="E45" s="6">
        <v>255000</v>
      </c>
      <c r="F45" s="7">
        <v>1066.67</v>
      </c>
      <c r="G45" s="8">
        <v>4.1000000000000003E-3</v>
      </c>
      <c r="H45" s="9"/>
      <c r="I45" s="9"/>
      <c r="J45" s="47"/>
    </row>
    <row r="46" spans="1:10" ht="13.15" customHeight="1" x14ac:dyDescent="0.2">
      <c r="A46" s="5" t="s">
        <v>769</v>
      </c>
      <c r="B46" s="20" t="s">
        <v>770</v>
      </c>
      <c r="C46" s="4" t="s">
        <v>771</v>
      </c>
      <c r="D46" s="4" t="s">
        <v>35</v>
      </c>
      <c r="E46" s="6">
        <v>176000</v>
      </c>
      <c r="F46" s="7">
        <v>992.64</v>
      </c>
      <c r="G46" s="8">
        <v>3.8E-3</v>
      </c>
      <c r="H46" s="9"/>
      <c r="I46" s="9"/>
      <c r="J46" s="47"/>
    </row>
    <row r="47" spans="1:10" ht="13.15" customHeight="1" x14ac:dyDescent="0.2">
      <c r="A47" s="5" t="s">
        <v>21</v>
      </c>
      <c r="B47" s="20" t="s">
        <v>22</v>
      </c>
      <c r="C47" s="4" t="s">
        <v>23</v>
      </c>
      <c r="D47" s="4" t="s">
        <v>24</v>
      </c>
      <c r="E47" s="6">
        <v>339825</v>
      </c>
      <c r="F47" s="7">
        <v>975.13</v>
      </c>
      <c r="G47" s="8">
        <v>3.7000000000000002E-3</v>
      </c>
      <c r="H47" s="9"/>
      <c r="I47" s="9"/>
      <c r="J47" s="47"/>
    </row>
    <row r="48" spans="1:10" ht="13.15" customHeight="1" x14ac:dyDescent="0.2">
      <c r="A48" s="5" t="s">
        <v>716</v>
      </c>
      <c r="B48" s="20" t="s">
        <v>717</v>
      </c>
      <c r="C48" s="4" t="s">
        <v>718</v>
      </c>
      <c r="D48" s="4" t="s">
        <v>16</v>
      </c>
      <c r="E48" s="6">
        <v>247650</v>
      </c>
      <c r="F48" s="7">
        <v>913.95</v>
      </c>
      <c r="G48" s="8">
        <v>3.5000000000000001E-3</v>
      </c>
      <c r="H48" s="9"/>
      <c r="I48" s="9"/>
      <c r="J48" s="47"/>
    </row>
    <row r="49" spans="1:10" ht="13.15" customHeight="1" x14ac:dyDescent="0.2">
      <c r="A49" s="5" t="s">
        <v>772</v>
      </c>
      <c r="B49" s="20" t="s">
        <v>773</v>
      </c>
      <c r="C49" s="4" t="s">
        <v>774</v>
      </c>
      <c r="D49" s="4" t="s">
        <v>35</v>
      </c>
      <c r="E49" s="6">
        <v>232500</v>
      </c>
      <c r="F49" s="7">
        <v>911.28</v>
      </c>
      <c r="G49" s="8">
        <v>3.5000000000000001E-3</v>
      </c>
      <c r="H49" s="9"/>
      <c r="I49" s="9"/>
      <c r="J49" s="47"/>
    </row>
    <row r="50" spans="1:10" ht="13.15" customHeight="1" x14ac:dyDescent="0.2">
      <c r="A50" s="5" t="s">
        <v>775</v>
      </c>
      <c r="B50" s="20" t="s">
        <v>776</v>
      </c>
      <c r="C50" s="4" t="s">
        <v>777</v>
      </c>
      <c r="D50" s="4" t="s">
        <v>778</v>
      </c>
      <c r="E50" s="6">
        <v>156825</v>
      </c>
      <c r="F50" s="7">
        <v>795.97</v>
      </c>
      <c r="G50" s="8">
        <v>3.0000000000000001E-3</v>
      </c>
      <c r="H50" s="9"/>
      <c r="I50" s="9"/>
      <c r="J50" s="47"/>
    </row>
    <row r="51" spans="1:10" ht="13.15" customHeight="1" x14ac:dyDescent="0.2">
      <c r="A51" s="5" t="s">
        <v>213</v>
      </c>
      <c r="B51" s="20" t="s">
        <v>214</v>
      </c>
      <c r="C51" s="4" t="s">
        <v>215</v>
      </c>
      <c r="D51" s="4" t="s">
        <v>183</v>
      </c>
      <c r="E51" s="6">
        <v>58050</v>
      </c>
      <c r="F51" s="7">
        <v>711.93</v>
      </c>
      <c r="G51" s="8">
        <v>2.7000000000000001E-3</v>
      </c>
      <c r="H51" s="9"/>
      <c r="I51" s="9"/>
      <c r="J51" s="47"/>
    </row>
    <row r="52" spans="1:10" ht="13.15" customHeight="1" x14ac:dyDescent="0.2">
      <c r="A52" s="5" t="s">
        <v>63</v>
      </c>
      <c r="B52" s="20" t="s">
        <v>64</v>
      </c>
      <c r="C52" s="4" t="s">
        <v>65</v>
      </c>
      <c r="D52" s="4" t="s">
        <v>66</v>
      </c>
      <c r="E52" s="6">
        <v>58500</v>
      </c>
      <c r="F52" s="7">
        <v>650.87</v>
      </c>
      <c r="G52" s="8">
        <v>2.5000000000000001E-3</v>
      </c>
      <c r="H52" s="9"/>
      <c r="I52" s="9"/>
      <c r="J52" s="47"/>
    </row>
    <row r="53" spans="1:10" ht="13.15" customHeight="1" x14ac:dyDescent="0.2">
      <c r="A53" s="5" t="s">
        <v>172</v>
      </c>
      <c r="B53" s="20" t="s">
        <v>173</v>
      </c>
      <c r="C53" s="4" t="s">
        <v>174</v>
      </c>
      <c r="D53" s="4" t="s">
        <v>175</v>
      </c>
      <c r="E53" s="6">
        <v>63000</v>
      </c>
      <c r="F53" s="7">
        <v>602.66</v>
      </c>
      <c r="G53" s="8">
        <v>2.3E-3</v>
      </c>
      <c r="H53" s="9"/>
      <c r="I53" s="9"/>
      <c r="J53" s="47"/>
    </row>
    <row r="54" spans="1:10" ht="13.15" customHeight="1" x14ac:dyDescent="0.2">
      <c r="A54" s="5" t="s">
        <v>176</v>
      </c>
      <c r="B54" s="20" t="s">
        <v>177</v>
      </c>
      <c r="C54" s="4" t="s">
        <v>178</v>
      </c>
      <c r="D54" s="4" t="s">
        <v>179</v>
      </c>
      <c r="E54" s="6">
        <v>249750</v>
      </c>
      <c r="F54" s="7">
        <v>586.66</v>
      </c>
      <c r="G54" s="8">
        <v>2.2000000000000001E-3</v>
      </c>
      <c r="H54" s="9"/>
      <c r="I54" s="9"/>
      <c r="J54" s="47"/>
    </row>
    <row r="55" spans="1:10" ht="13.15" customHeight="1" x14ac:dyDescent="0.2">
      <c r="A55" s="5" t="s">
        <v>57</v>
      </c>
      <c r="B55" s="20" t="s">
        <v>58</v>
      </c>
      <c r="C55" s="4" t="s">
        <v>59</v>
      </c>
      <c r="D55" s="4" t="s">
        <v>42</v>
      </c>
      <c r="E55" s="6">
        <v>3800</v>
      </c>
      <c r="F55" s="7">
        <v>536.37</v>
      </c>
      <c r="G55" s="8">
        <v>2E-3</v>
      </c>
      <c r="H55" s="9"/>
      <c r="I55" s="9"/>
      <c r="J55" s="47"/>
    </row>
    <row r="56" spans="1:10" ht="13.15" customHeight="1" x14ac:dyDescent="0.2">
      <c r="A56" s="5" t="s">
        <v>115</v>
      </c>
      <c r="B56" s="20" t="s">
        <v>116</v>
      </c>
      <c r="C56" s="4" t="s">
        <v>117</v>
      </c>
      <c r="D56" s="4" t="s">
        <v>56</v>
      </c>
      <c r="E56" s="6">
        <v>136000</v>
      </c>
      <c r="F56" s="7">
        <v>532.71</v>
      </c>
      <c r="G56" s="8">
        <v>2E-3</v>
      </c>
      <c r="H56" s="9"/>
      <c r="I56" s="9"/>
      <c r="J56" s="47"/>
    </row>
    <row r="57" spans="1:10" ht="13.15" customHeight="1" x14ac:dyDescent="0.2">
      <c r="A57" s="5" t="s">
        <v>779</v>
      </c>
      <c r="B57" s="20" t="s">
        <v>780</v>
      </c>
      <c r="C57" s="4" t="s">
        <v>781</v>
      </c>
      <c r="D57" s="4" t="s">
        <v>782</v>
      </c>
      <c r="E57" s="6">
        <v>125000</v>
      </c>
      <c r="F57" s="7">
        <v>527.75</v>
      </c>
      <c r="G57" s="8">
        <v>2E-3</v>
      </c>
      <c r="H57" s="9"/>
      <c r="I57" s="9"/>
      <c r="J57" s="47"/>
    </row>
    <row r="58" spans="1:10" ht="13.15" customHeight="1" x14ac:dyDescent="0.2">
      <c r="A58" s="5" t="s">
        <v>783</v>
      </c>
      <c r="B58" s="20" t="s">
        <v>784</v>
      </c>
      <c r="C58" s="4" t="s">
        <v>785</v>
      </c>
      <c r="D58" s="4" t="s">
        <v>152</v>
      </c>
      <c r="E58" s="6">
        <v>159100</v>
      </c>
      <c r="F58" s="7">
        <v>437.13</v>
      </c>
      <c r="G58" s="8">
        <v>1.6999999999999999E-3</v>
      </c>
      <c r="H58" s="9"/>
      <c r="I58" s="9"/>
      <c r="J58" s="47"/>
    </row>
    <row r="59" spans="1:10" ht="13.15" customHeight="1" x14ac:dyDescent="0.2">
      <c r="A59" s="5" t="s">
        <v>786</v>
      </c>
      <c r="B59" s="20" t="s">
        <v>787</v>
      </c>
      <c r="C59" s="4" t="s">
        <v>788</v>
      </c>
      <c r="D59" s="4" t="s">
        <v>746</v>
      </c>
      <c r="E59" s="6">
        <v>8925</v>
      </c>
      <c r="F59" s="7">
        <v>369.8</v>
      </c>
      <c r="G59" s="8">
        <v>1.4E-3</v>
      </c>
      <c r="H59" s="9"/>
      <c r="I59" s="9"/>
      <c r="J59" s="47"/>
    </row>
    <row r="60" spans="1:10" ht="13.15" customHeight="1" x14ac:dyDescent="0.2">
      <c r="A60" s="5" t="s">
        <v>789</v>
      </c>
      <c r="B60" s="20" t="s">
        <v>790</v>
      </c>
      <c r="C60" s="4" t="s">
        <v>791</v>
      </c>
      <c r="D60" s="4" t="s">
        <v>722</v>
      </c>
      <c r="E60" s="6">
        <v>384000</v>
      </c>
      <c r="F60" s="7">
        <v>346.06</v>
      </c>
      <c r="G60" s="8">
        <v>1.2999999999999999E-3</v>
      </c>
      <c r="H60" s="9"/>
      <c r="I60" s="9"/>
      <c r="J60" s="47"/>
    </row>
    <row r="61" spans="1:10" ht="13.15" customHeight="1" x14ac:dyDescent="0.2">
      <c r="A61" s="5" t="s">
        <v>792</v>
      </c>
      <c r="B61" s="20" t="s">
        <v>793</v>
      </c>
      <c r="C61" s="4" t="s">
        <v>794</v>
      </c>
      <c r="D61" s="4" t="s">
        <v>526</v>
      </c>
      <c r="E61" s="6">
        <v>24650</v>
      </c>
      <c r="F61" s="7">
        <v>281.38</v>
      </c>
      <c r="G61" s="8">
        <v>1.1000000000000001E-3</v>
      </c>
      <c r="H61" s="9"/>
      <c r="I61" s="9"/>
      <c r="J61" s="47"/>
    </row>
    <row r="62" spans="1:10" ht="13.15" customHeight="1" x14ac:dyDescent="0.2">
      <c r="A62" s="5" t="s">
        <v>795</v>
      </c>
      <c r="B62" s="20" t="s">
        <v>796</v>
      </c>
      <c r="C62" s="4" t="s">
        <v>797</v>
      </c>
      <c r="D62" s="4" t="s">
        <v>193</v>
      </c>
      <c r="E62" s="6">
        <v>28750</v>
      </c>
      <c r="F62" s="7">
        <v>274.63</v>
      </c>
      <c r="G62" s="8">
        <v>1E-3</v>
      </c>
      <c r="H62" s="9"/>
      <c r="I62" s="9"/>
      <c r="J62" s="47"/>
    </row>
    <row r="63" spans="1:10" ht="13.15" customHeight="1" x14ac:dyDescent="0.2">
      <c r="A63" s="5" t="s">
        <v>798</v>
      </c>
      <c r="B63" s="20" t="s">
        <v>799</v>
      </c>
      <c r="C63" s="4" t="s">
        <v>800</v>
      </c>
      <c r="D63" s="4" t="s">
        <v>35</v>
      </c>
      <c r="E63" s="6">
        <v>25350</v>
      </c>
      <c r="F63" s="7">
        <v>263.23</v>
      </c>
      <c r="G63" s="8">
        <v>1E-3</v>
      </c>
      <c r="H63" s="9"/>
      <c r="I63" s="9"/>
      <c r="J63" s="47"/>
    </row>
    <row r="64" spans="1:10" ht="13.15" customHeight="1" x14ac:dyDescent="0.2">
      <c r="A64" s="5" t="s">
        <v>801</v>
      </c>
      <c r="B64" s="20" t="s">
        <v>802</v>
      </c>
      <c r="C64" s="4" t="s">
        <v>803</v>
      </c>
      <c r="D64" s="4" t="s">
        <v>121</v>
      </c>
      <c r="E64" s="6">
        <v>64800</v>
      </c>
      <c r="F64" s="7">
        <v>251.16</v>
      </c>
      <c r="G64" s="8">
        <v>1E-3</v>
      </c>
      <c r="H64" s="9"/>
      <c r="I64" s="9"/>
      <c r="J64" s="47"/>
    </row>
    <row r="65" spans="1:10" ht="13.15" customHeight="1" x14ac:dyDescent="0.2">
      <c r="A65" s="5" t="s">
        <v>166</v>
      </c>
      <c r="B65" s="20" t="s">
        <v>167</v>
      </c>
      <c r="C65" s="4" t="s">
        <v>168</v>
      </c>
      <c r="D65" s="4" t="s">
        <v>66</v>
      </c>
      <c r="E65" s="6">
        <v>3500</v>
      </c>
      <c r="F65" s="7">
        <v>230.27</v>
      </c>
      <c r="G65" s="8">
        <v>8.9999999999999998E-4</v>
      </c>
      <c r="H65" s="9"/>
      <c r="I65" s="9"/>
      <c r="J65" s="47"/>
    </row>
    <row r="66" spans="1:10" ht="13.15" customHeight="1" x14ac:dyDescent="0.2">
      <c r="A66" s="5" t="s">
        <v>804</v>
      </c>
      <c r="B66" s="20" t="s">
        <v>805</v>
      </c>
      <c r="C66" s="4" t="s">
        <v>806</v>
      </c>
      <c r="D66" s="4" t="s">
        <v>193</v>
      </c>
      <c r="E66" s="6">
        <v>11050</v>
      </c>
      <c r="F66" s="7">
        <v>206.26</v>
      </c>
      <c r="G66" s="8">
        <v>8.0000000000000004E-4</v>
      </c>
      <c r="H66" s="9"/>
      <c r="I66" s="9"/>
      <c r="J66" s="47"/>
    </row>
    <row r="67" spans="1:10" ht="13.15" customHeight="1" x14ac:dyDescent="0.2">
      <c r="A67" s="5" t="s">
        <v>807</v>
      </c>
      <c r="B67" s="20" t="s">
        <v>808</v>
      </c>
      <c r="C67" s="4" t="s">
        <v>809</v>
      </c>
      <c r="D67" s="4" t="s">
        <v>16</v>
      </c>
      <c r="E67" s="6">
        <v>684200</v>
      </c>
      <c r="F67" s="7">
        <v>165.44</v>
      </c>
      <c r="G67" s="8">
        <v>5.9999999999999995E-4</v>
      </c>
      <c r="H67" s="9"/>
      <c r="I67" s="9"/>
      <c r="J67" s="47"/>
    </row>
    <row r="68" spans="1:10" ht="13.15" customHeight="1" x14ac:dyDescent="0.2">
      <c r="A68" s="5" t="s">
        <v>810</v>
      </c>
      <c r="B68" s="20" t="s">
        <v>811</v>
      </c>
      <c r="C68" s="4" t="s">
        <v>812</v>
      </c>
      <c r="D68" s="4" t="s">
        <v>42</v>
      </c>
      <c r="E68" s="6">
        <v>46400</v>
      </c>
      <c r="F68" s="7">
        <v>163.41999999999999</v>
      </c>
      <c r="G68" s="8">
        <v>5.9999999999999995E-4</v>
      </c>
      <c r="H68" s="9"/>
      <c r="I68" s="9"/>
      <c r="J68" s="47"/>
    </row>
    <row r="69" spans="1:10" ht="13.15" customHeight="1" x14ac:dyDescent="0.2">
      <c r="A69" s="5" t="s">
        <v>216</v>
      </c>
      <c r="B69" s="20" t="s">
        <v>217</v>
      </c>
      <c r="C69" s="4" t="s">
        <v>218</v>
      </c>
      <c r="D69" s="4" t="s">
        <v>219</v>
      </c>
      <c r="E69" s="6">
        <v>14850</v>
      </c>
      <c r="F69" s="7">
        <v>159.72999999999999</v>
      </c>
      <c r="G69" s="8">
        <v>5.9999999999999995E-4</v>
      </c>
      <c r="H69" s="9"/>
      <c r="I69" s="9"/>
      <c r="J69" s="47"/>
    </row>
    <row r="70" spans="1:10" ht="13.15" customHeight="1" x14ac:dyDescent="0.2">
      <c r="A70" s="5" t="s">
        <v>163</v>
      </c>
      <c r="B70" s="20" t="s">
        <v>164</v>
      </c>
      <c r="C70" s="4" t="s">
        <v>165</v>
      </c>
      <c r="D70" s="4" t="s">
        <v>24</v>
      </c>
      <c r="E70" s="6">
        <v>7500</v>
      </c>
      <c r="F70" s="7">
        <v>158.87</v>
      </c>
      <c r="G70" s="8">
        <v>5.9999999999999995E-4</v>
      </c>
      <c r="H70" s="9"/>
      <c r="I70" s="9"/>
      <c r="J70" s="47"/>
    </row>
    <row r="71" spans="1:10" ht="13.15" customHeight="1" x14ac:dyDescent="0.2">
      <c r="A71" s="5" t="s">
        <v>813</v>
      </c>
      <c r="B71" s="20" t="s">
        <v>814</v>
      </c>
      <c r="C71" s="4" t="s">
        <v>815</v>
      </c>
      <c r="D71" s="4" t="s">
        <v>137</v>
      </c>
      <c r="E71" s="6">
        <v>97500</v>
      </c>
      <c r="F71" s="7">
        <v>135.9</v>
      </c>
      <c r="G71" s="8">
        <v>5.0000000000000001E-4</v>
      </c>
      <c r="H71" s="9"/>
      <c r="I71" s="9"/>
      <c r="J71" s="47"/>
    </row>
    <row r="72" spans="1:10" ht="13.15" customHeight="1" x14ac:dyDescent="0.2">
      <c r="A72" s="5" t="s">
        <v>816</v>
      </c>
      <c r="B72" s="20" t="s">
        <v>817</v>
      </c>
      <c r="C72" s="4" t="s">
        <v>818</v>
      </c>
      <c r="D72" s="4" t="s">
        <v>137</v>
      </c>
      <c r="E72" s="6">
        <v>26325</v>
      </c>
      <c r="F72" s="7">
        <v>103.84</v>
      </c>
      <c r="G72" s="8">
        <v>4.0000000000000002E-4</v>
      </c>
      <c r="H72" s="9"/>
      <c r="I72" s="9"/>
      <c r="J72" s="47"/>
    </row>
    <row r="73" spans="1:10" ht="13.15" customHeight="1" x14ac:dyDescent="0.2">
      <c r="A73" s="5" t="s">
        <v>819</v>
      </c>
      <c r="B73" s="20" t="s">
        <v>820</v>
      </c>
      <c r="C73" s="4" t="s">
        <v>821</v>
      </c>
      <c r="D73" s="4" t="s">
        <v>152</v>
      </c>
      <c r="E73" s="6">
        <v>7500</v>
      </c>
      <c r="F73" s="7">
        <v>86.95</v>
      </c>
      <c r="G73" s="8">
        <v>2.9999999999999997E-4</v>
      </c>
      <c r="H73" s="9"/>
      <c r="I73" s="9"/>
      <c r="J73" s="47"/>
    </row>
    <row r="74" spans="1:10" ht="13.15" customHeight="1" x14ac:dyDescent="0.2">
      <c r="A74" s="5" t="s">
        <v>822</v>
      </c>
      <c r="B74" s="20" t="s">
        <v>823</v>
      </c>
      <c r="C74" s="4" t="s">
        <v>824</v>
      </c>
      <c r="D74" s="4" t="s">
        <v>193</v>
      </c>
      <c r="E74" s="6">
        <v>4200</v>
      </c>
      <c r="F74" s="7">
        <v>81.84</v>
      </c>
      <c r="G74" s="8">
        <v>2.9999999999999997E-4</v>
      </c>
      <c r="H74" s="9"/>
      <c r="I74" s="9"/>
      <c r="J74" s="47"/>
    </row>
    <row r="75" spans="1:10" ht="13.15" customHeight="1" x14ac:dyDescent="0.2">
      <c r="A75" s="5" t="s">
        <v>17</v>
      </c>
      <c r="B75" s="20" t="s">
        <v>18</v>
      </c>
      <c r="C75" s="4" t="s">
        <v>19</v>
      </c>
      <c r="D75" s="4" t="s">
        <v>20</v>
      </c>
      <c r="E75" s="6">
        <v>24700</v>
      </c>
      <c r="F75" s="7">
        <v>70.72</v>
      </c>
      <c r="G75" s="8">
        <v>2.9999999999999997E-4</v>
      </c>
      <c r="H75" s="9"/>
      <c r="I75" s="9"/>
      <c r="J75" s="47"/>
    </row>
    <row r="76" spans="1:10" ht="13.15" customHeight="1" x14ac:dyDescent="0.2">
      <c r="A76" s="5" t="s">
        <v>825</v>
      </c>
      <c r="B76" s="20" t="s">
        <v>826</v>
      </c>
      <c r="C76" s="4" t="s">
        <v>827</v>
      </c>
      <c r="D76" s="4" t="s">
        <v>828</v>
      </c>
      <c r="E76" s="6">
        <v>2625</v>
      </c>
      <c r="F76" s="7">
        <v>46.35</v>
      </c>
      <c r="G76" s="8">
        <v>2.0000000000000001E-4</v>
      </c>
      <c r="H76" s="9"/>
      <c r="I76" s="9"/>
      <c r="J76" s="47"/>
    </row>
    <row r="77" spans="1:10" ht="13.15" customHeight="1" x14ac:dyDescent="0.2">
      <c r="A77" s="5" t="s">
        <v>200</v>
      </c>
      <c r="B77" s="20" t="s">
        <v>201</v>
      </c>
      <c r="C77" s="4" t="s">
        <v>202</v>
      </c>
      <c r="D77" s="4" t="s">
        <v>42</v>
      </c>
      <c r="E77" s="6">
        <v>875</v>
      </c>
      <c r="F77" s="7">
        <v>30.28</v>
      </c>
      <c r="G77" s="8">
        <v>1E-4</v>
      </c>
      <c r="H77" s="9"/>
      <c r="I77" s="9"/>
      <c r="J77" s="47"/>
    </row>
    <row r="78" spans="1:10" ht="13.15" customHeight="1" x14ac:dyDescent="0.2">
      <c r="A78" s="5" t="s">
        <v>829</v>
      </c>
      <c r="B78" s="20" t="s">
        <v>830</v>
      </c>
      <c r="C78" s="4" t="s">
        <v>831</v>
      </c>
      <c r="D78" s="4" t="s">
        <v>66</v>
      </c>
      <c r="E78" s="6">
        <v>1700</v>
      </c>
      <c r="F78" s="7">
        <v>25.8</v>
      </c>
      <c r="G78" s="8">
        <v>1E-4</v>
      </c>
      <c r="H78" s="9"/>
      <c r="I78" s="9"/>
      <c r="J78" s="47"/>
    </row>
    <row r="79" spans="1:10" ht="13.15" customHeight="1" x14ac:dyDescent="0.2">
      <c r="A79" s="5" t="s">
        <v>832</v>
      </c>
      <c r="B79" s="20" t="s">
        <v>833</v>
      </c>
      <c r="C79" s="4" t="s">
        <v>834</v>
      </c>
      <c r="D79" s="4" t="s">
        <v>35</v>
      </c>
      <c r="E79" s="6">
        <v>625</v>
      </c>
      <c r="F79" s="7">
        <v>11.19</v>
      </c>
      <c r="G79" s="8" t="s">
        <v>423</v>
      </c>
      <c r="H79" s="9"/>
      <c r="I79" s="9"/>
      <c r="J79" s="47"/>
    </row>
    <row r="80" spans="1:10" ht="13.15" customHeight="1" x14ac:dyDescent="0.2">
      <c r="A80" s="47"/>
      <c r="B80" s="21" t="s">
        <v>129</v>
      </c>
      <c r="C80" s="1"/>
      <c r="D80" s="1"/>
      <c r="E80" s="1"/>
      <c r="F80" s="10">
        <f>+SUM(F7:F79)</f>
        <v>196388.68000000002</v>
      </c>
      <c r="G80" s="11">
        <f>SUM(G7:G79)</f>
        <v>0.74639999999999984</v>
      </c>
      <c r="H80" s="12"/>
      <c r="I80" s="12"/>
      <c r="J80" s="47"/>
    </row>
    <row r="81" spans="1:10" ht="13.15" customHeight="1" x14ac:dyDescent="0.2">
      <c r="A81" s="47"/>
      <c r="B81" s="21" t="s">
        <v>835</v>
      </c>
      <c r="C81" s="1"/>
      <c r="D81" s="1"/>
      <c r="E81" s="1"/>
      <c r="F81" s="12" t="s">
        <v>237</v>
      </c>
      <c r="G81" s="12" t="s">
        <v>237</v>
      </c>
      <c r="H81" s="12"/>
      <c r="I81" s="12"/>
      <c r="J81" s="47"/>
    </row>
    <row r="82" spans="1:10" ht="13.15" customHeight="1" x14ac:dyDescent="0.2">
      <c r="A82" s="47"/>
      <c r="B82" s="21" t="s">
        <v>129</v>
      </c>
      <c r="C82" s="1"/>
      <c r="D82" s="1"/>
      <c r="E82" s="1"/>
      <c r="F82" s="12" t="s">
        <v>237</v>
      </c>
      <c r="G82" s="12" t="s">
        <v>237</v>
      </c>
      <c r="H82" s="12"/>
      <c r="I82" s="12"/>
      <c r="J82" s="47"/>
    </row>
    <row r="83" spans="1:10" ht="13.15" customHeight="1" x14ac:dyDescent="0.2">
      <c r="A83" s="47"/>
      <c r="B83" s="21" t="s">
        <v>238</v>
      </c>
      <c r="C83" s="13"/>
      <c r="D83" s="1"/>
      <c r="E83" s="13"/>
      <c r="F83" s="10">
        <v>196388.68</v>
      </c>
      <c r="G83" s="11">
        <v>0.74639999999999995</v>
      </c>
      <c r="H83" s="12"/>
      <c r="I83" s="12"/>
      <c r="J83" s="47"/>
    </row>
    <row r="84" spans="1:10" ht="13.15" customHeight="1" x14ac:dyDescent="0.2">
      <c r="A84" s="47"/>
      <c r="B84" s="19" t="s">
        <v>313</v>
      </c>
      <c r="C84" s="4"/>
      <c r="D84" s="4"/>
      <c r="E84" s="4"/>
      <c r="F84" s="4"/>
      <c r="G84" s="4"/>
      <c r="H84" s="51"/>
      <c r="I84" s="51"/>
      <c r="J84" s="47"/>
    </row>
    <row r="85" spans="1:10" ht="13.15" customHeight="1" x14ac:dyDescent="0.2">
      <c r="A85" s="47"/>
      <c r="B85" s="19" t="s">
        <v>314</v>
      </c>
      <c r="C85" s="4"/>
      <c r="D85" s="4"/>
      <c r="E85" s="4"/>
      <c r="F85" s="52"/>
      <c r="G85" s="51"/>
      <c r="H85" s="51"/>
      <c r="I85" s="51"/>
      <c r="J85" s="47"/>
    </row>
    <row r="86" spans="1:10" ht="13.15" customHeight="1" x14ac:dyDescent="0.2">
      <c r="A86" s="5" t="s">
        <v>366</v>
      </c>
      <c r="B86" s="20" t="s">
        <v>1154</v>
      </c>
      <c r="C86" s="4" t="s">
        <v>367</v>
      </c>
      <c r="D86" s="4" t="s">
        <v>361</v>
      </c>
      <c r="E86" s="6">
        <v>1000</v>
      </c>
      <c r="F86" s="7">
        <v>4993.2700000000004</v>
      </c>
      <c r="G86" s="8">
        <v>1.9E-2</v>
      </c>
      <c r="H86" s="14">
        <v>6.1494E-2</v>
      </c>
      <c r="I86" s="9"/>
      <c r="J86" s="47"/>
    </row>
    <row r="87" spans="1:10" ht="13.15" customHeight="1" x14ac:dyDescent="0.2">
      <c r="A87" s="5" t="s">
        <v>936</v>
      </c>
      <c r="B87" s="20" t="s">
        <v>1169</v>
      </c>
      <c r="C87" s="4" t="s">
        <v>937</v>
      </c>
      <c r="D87" s="4" t="s">
        <v>317</v>
      </c>
      <c r="E87" s="6">
        <v>1000</v>
      </c>
      <c r="F87" s="7">
        <v>4845</v>
      </c>
      <c r="G87" s="8">
        <v>1.84E-2</v>
      </c>
      <c r="H87" s="14">
        <v>6.7500000000000004E-2</v>
      </c>
      <c r="I87" s="9"/>
      <c r="J87" s="47"/>
    </row>
    <row r="88" spans="1:10" ht="13.15" customHeight="1" x14ac:dyDescent="0.2">
      <c r="A88" s="5" t="s">
        <v>938</v>
      </c>
      <c r="B88" s="20" t="s">
        <v>1170</v>
      </c>
      <c r="C88" s="4" t="s">
        <v>939</v>
      </c>
      <c r="D88" s="4" t="s">
        <v>317</v>
      </c>
      <c r="E88" s="6">
        <v>1000</v>
      </c>
      <c r="F88" s="7">
        <v>4828.4799999999996</v>
      </c>
      <c r="G88" s="8">
        <v>1.83E-2</v>
      </c>
      <c r="H88" s="14">
        <v>6.7882999999999999E-2</v>
      </c>
      <c r="I88" s="9"/>
      <c r="J88" s="47"/>
    </row>
    <row r="89" spans="1:10" ht="13.15" customHeight="1" x14ac:dyDescent="0.2">
      <c r="A89" s="5" t="s">
        <v>940</v>
      </c>
      <c r="B89" s="20" t="s">
        <v>1171</v>
      </c>
      <c r="C89" s="4" t="s">
        <v>941</v>
      </c>
      <c r="D89" s="4" t="s">
        <v>317</v>
      </c>
      <c r="E89" s="6">
        <v>1000</v>
      </c>
      <c r="F89" s="7">
        <v>4825.3500000000004</v>
      </c>
      <c r="G89" s="8">
        <v>1.83E-2</v>
      </c>
      <c r="H89" s="14">
        <v>6.7751000000000006E-2</v>
      </c>
      <c r="I89" s="9"/>
      <c r="J89" s="47"/>
    </row>
    <row r="90" spans="1:10" ht="13.15" customHeight="1" x14ac:dyDescent="0.2">
      <c r="A90" s="5" t="s">
        <v>942</v>
      </c>
      <c r="B90" s="20" t="s">
        <v>1172</v>
      </c>
      <c r="C90" s="4" t="s">
        <v>943</v>
      </c>
      <c r="D90" s="4" t="s">
        <v>317</v>
      </c>
      <c r="E90" s="6">
        <v>1000</v>
      </c>
      <c r="F90" s="7">
        <v>4809.49</v>
      </c>
      <c r="G90" s="8">
        <v>1.83E-2</v>
      </c>
      <c r="H90" s="14">
        <v>6.8849999999999995E-2</v>
      </c>
      <c r="I90" s="9"/>
      <c r="J90" s="47"/>
    </row>
    <row r="91" spans="1:10" ht="13.15" customHeight="1" x14ac:dyDescent="0.2">
      <c r="A91" s="5" t="s">
        <v>944</v>
      </c>
      <c r="B91" s="20" t="s">
        <v>1624</v>
      </c>
      <c r="C91" s="4" t="s">
        <v>945</v>
      </c>
      <c r="D91" s="4" t="s">
        <v>317</v>
      </c>
      <c r="E91" s="6">
        <v>1000</v>
      </c>
      <c r="F91" s="7">
        <v>4782.8500000000004</v>
      </c>
      <c r="G91" s="8">
        <v>1.8200000000000001E-2</v>
      </c>
      <c r="H91" s="14">
        <v>6.905E-2</v>
      </c>
      <c r="I91" s="9"/>
      <c r="J91" s="47"/>
    </row>
    <row r="92" spans="1:10" ht="13.15" customHeight="1" x14ac:dyDescent="0.2">
      <c r="A92" s="5" t="s">
        <v>443</v>
      </c>
      <c r="B92" s="20" t="s">
        <v>1615</v>
      </c>
      <c r="C92" s="4" t="s">
        <v>444</v>
      </c>
      <c r="D92" s="4" t="s">
        <v>317</v>
      </c>
      <c r="E92" s="6">
        <v>500</v>
      </c>
      <c r="F92" s="7">
        <v>2469.0700000000002</v>
      </c>
      <c r="G92" s="8">
        <v>9.4000000000000004E-3</v>
      </c>
      <c r="H92" s="14">
        <v>6.3500000000000001E-2</v>
      </c>
      <c r="I92" s="9"/>
      <c r="J92" s="47"/>
    </row>
    <row r="93" spans="1:10" ht="13.15" customHeight="1" x14ac:dyDescent="0.2">
      <c r="A93" s="5" t="s">
        <v>357</v>
      </c>
      <c r="B93" s="20" t="s">
        <v>1606</v>
      </c>
      <c r="C93" s="4" t="s">
        <v>358</v>
      </c>
      <c r="D93" s="4" t="s">
        <v>1198</v>
      </c>
      <c r="E93" s="6">
        <v>500</v>
      </c>
      <c r="F93" s="7">
        <v>2434.3200000000002</v>
      </c>
      <c r="G93" s="8">
        <v>9.1999999999999998E-3</v>
      </c>
      <c r="H93" s="14">
        <v>6.7000000000000004E-2</v>
      </c>
      <c r="I93" s="9"/>
      <c r="J93" s="47"/>
    </row>
    <row r="94" spans="1:10" ht="13.15" customHeight="1" x14ac:dyDescent="0.2">
      <c r="A94" s="47"/>
      <c r="B94" s="21" t="s">
        <v>129</v>
      </c>
      <c r="C94" s="1"/>
      <c r="D94" s="1"/>
      <c r="E94" s="1"/>
      <c r="F94" s="10">
        <v>33987.83</v>
      </c>
      <c r="G94" s="11">
        <v>0.12909999999999999</v>
      </c>
      <c r="H94" s="12"/>
      <c r="I94" s="12"/>
      <c r="J94" s="47"/>
    </row>
    <row r="95" spans="1:10" ht="13.15" customHeight="1" x14ac:dyDescent="0.2">
      <c r="A95" s="47"/>
      <c r="B95" s="19" t="s">
        <v>403</v>
      </c>
      <c r="C95" s="4"/>
      <c r="D95" s="4"/>
      <c r="E95" s="4"/>
      <c r="F95" s="52"/>
      <c r="G95" s="51"/>
      <c r="H95" s="51"/>
      <c r="I95" s="51"/>
      <c r="J95" s="47"/>
    </row>
    <row r="96" spans="1:10" ht="13.15" customHeight="1" x14ac:dyDescent="0.2">
      <c r="A96" s="5" t="s">
        <v>408</v>
      </c>
      <c r="B96" s="20" t="s">
        <v>409</v>
      </c>
      <c r="C96" s="4" t="s">
        <v>410</v>
      </c>
      <c r="D96" s="4" t="s">
        <v>407</v>
      </c>
      <c r="E96" s="6">
        <v>1000000</v>
      </c>
      <c r="F96" s="7">
        <v>971.39</v>
      </c>
      <c r="G96" s="8">
        <v>3.7000000000000002E-3</v>
      </c>
      <c r="H96" s="14">
        <v>5.4300000000000001E-2</v>
      </c>
      <c r="I96" s="9"/>
      <c r="J96" s="47"/>
    </row>
    <row r="97" spans="1:10" ht="13.15" customHeight="1" x14ac:dyDescent="0.2">
      <c r="A97" s="47"/>
      <c r="B97" s="21" t="s">
        <v>129</v>
      </c>
      <c r="C97" s="1"/>
      <c r="D97" s="1"/>
      <c r="E97" s="1"/>
      <c r="F97" s="10">
        <v>971.39</v>
      </c>
      <c r="G97" s="11">
        <v>3.7000000000000002E-3</v>
      </c>
      <c r="H97" s="12"/>
      <c r="I97" s="12"/>
      <c r="J97" s="47"/>
    </row>
    <row r="98" spans="1:10" ht="13.15" customHeight="1" x14ac:dyDescent="0.2">
      <c r="A98" s="47"/>
      <c r="B98" s="21" t="s">
        <v>238</v>
      </c>
      <c r="C98" s="13"/>
      <c r="D98" s="1"/>
      <c r="E98" s="13"/>
      <c r="F98" s="10">
        <v>34959.22</v>
      </c>
      <c r="G98" s="11">
        <v>0.1328</v>
      </c>
      <c r="H98" s="12"/>
      <c r="I98" s="12"/>
      <c r="J98" s="47"/>
    </row>
    <row r="99" spans="1:10" ht="13.15" customHeight="1" x14ac:dyDescent="0.2">
      <c r="A99" s="47"/>
      <c r="B99" s="19" t="s">
        <v>414</v>
      </c>
      <c r="C99" s="4"/>
      <c r="D99" s="4"/>
      <c r="E99" s="4"/>
      <c r="F99" s="4"/>
      <c r="G99" s="4"/>
      <c r="H99" s="51"/>
      <c r="I99" s="51"/>
      <c r="J99" s="47"/>
    </row>
    <row r="100" spans="1:10" ht="13.15" customHeight="1" x14ac:dyDescent="0.2">
      <c r="A100" s="47"/>
      <c r="B100" s="19" t="s">
        <v>415</v>
      </c>
      <c r="C100" s="4"/>
      <c r="D100" s="4"/>
      <c r="E100" s="4"/>
      <c r="F100" s="52"/>
      <c r="G100" s="51"/>
      <c r="H100" s="51"/>
      <c r="I100" s="51"/>
      <c r="J100" s="47"/>
    </row>
    <row r="101" spans="1:10" ht="13.15" customHeight="1" x14ac:dyDescent="0.2">
      <c r="A101" s="5" t="s">
        <v>416</v>
      </c>
      <c r="B101" s="20" t="s">
        <v>417</v>
      </c>
      <c r="C101" s="4" t="s">
        <v>418</v>
      </c>
      <c r="D101" s="4" t="s">
        <v>256</v>
      </c>
      <c r="E101" s="6">
        <v>1868961.9931000001</v>
      </c>
      <c r="F101" s="7">
        <v>28990.080000000002</v>
      </c>
      <c r="G101" s="8">
        <v>0.11020000000000001</v>
      </c>
      <c r="H101" s="14"/>
      <c r="I101" s="9"/>
      <c r="J101" s="47"/>
    </row>
    <row r="102" spans="1:10" ht="13.15" customHeight="1" x14ac:dyDescent="0.2">
      <c r="A102" s="47"/>
      <c r="B102" s="21" t="s">
        <v>129</v>
      </c>
      <c r="C102" s="1"/>
      <c r="D102" s="1"/>
      <c r="E102" s="1"/>
      <c r="F102" s="10">
        <v>28990.080000000002</v>
      </c>
      <c r="G102" s="11">
        <v>0.11020000000000001</v>
      </c>
      <c r="H102" s="12"/>
      <c r="I102" s="12"/>
      <c r="J102" s="47"/>
    </row>
    <row r="103" spans="1:10" ht="13.15" customHeight="1" x14ac:dyDescent="0.2">
      <c r="A103" s="47"/>
      <c r="B103" s="21" t="s">
        <v>238</v>
      </c>
      <c r="C103" s="13"/>
      <c r="D103" s="1"/>
      <c r="E103" s="13"/>
      <c r="F103" s="10">
        <v>28990.080000000002</v>
      </c>
      <c r="G103" s="11">
        <v>0.11020000000000001</v>
      </c>
      <c r="H103" s="12"/>
      <c r="I103" s="12"/>
      <c r="J103" s="47"/>
    </row>
    <row r="104" spans="1:10" ht="13.15" customHeight="1" x14ac:dyDescent="0.2">
      <c r="A104" s="47"/>
      <c r="B104" s="19" t="s">
        <v>419</v>
      </c>
      <c r="C104" s="4"/>
      <c r="D104" s="4"/>
      <c r="E104" s="4"/>
      <c r="F104" s="4"/>
      <c r="G104" s="4"/>
      <c r="H104" s="51"/>
      <c r="I104" s="51"/>
      <c r="J104" s="47"/>
    </row>
    <row r="105" spans="1:10" ht="13.15" customHeight="1" x14ac:dyDescent="0.2">
      <c r="A105" s="5" t="s">
        <v>420</v>
      </c>
      <c r="B105" s="20" t="s">
        <v>420</v>
      </c>
      <c r="C105" s="4"/>
      <c r="D105" s="4" t="s">
        <v>256</v>
      </c>
      <c r="E105" s="6"/>
      <c r="F105" s="7">
        <v>3505</v>
      </c>
      <c r="G105" s="8">
        <v>1.3299999999999999E-2</v>
      </c>
      <c r="H105" s="14">
        <v>5.4900007534622423E-2</v>
      </c>
      <c r="I105" s="9"/>
      <c r="J105" s="47"/>
    </row>
    <row r="106" spans="1:10" ht="13.15" customHeight="1" x14ac:dyDescent="0.2">
      <c r="A106" s="47"/>
      <c r="B106" s="21" t="s">
        <v>129</v>
      </c>
      <c r="C106" s="1"/>
      <c r="D106" s="1"/>
      <c r="E106" s="1"/>
      <c r="F106" s="10">
        <v>3505</v>
      </c>
      <c r="G106" s="11">
        <v>1.3299999999999999E-2</v>
      </c>
      <c r="H106" s="12"/>
      <c r="I106" s="12"/>
      <c r="J106" s="47"/>
    </row>
    <row r="107" spans="1:10" ht="13.15" customHeight="1" x14ac:dyDescent="0.2">
      <c r="A107" s="47"/>
      <c r="B107" s="21" t="s">
        <v>238</v>
      </c>
      <c r="C107" s="13"/>
      <c r="D107" s="1"/>
      <c r="E107" s="13"/>
      <c r="F107" s="10">
        <v>3505</v>
      </c>
      <c r="G107" s="11">
        <v>1.3299999999999999E-2</v>
      </c>
      <c r="H107" s="12"/>
      <c r="I107" s="12"/>
      <c r="J107" s="47"/>
    </row>
    <row r="108" spans="1:10" ht="13.15" customHeight="1" x14ac:dyDescent="0.2">
      <c r="A108" s="47"/>
      <c r="B108" s="21" t="s">
        <v>421</v>
      </c>
      <c r="C108" s="4"/>
      <c r="D108" s="1"/>
      <c r="E108" s="4"/>
      <c r="F108" s="15">
        <f>196773.64+E190</f>
        <v>-670.36999999999534</v>
      </c>
      <c r="G108" s="11">
        <f>74.74%+F189</f>
        <v>-2.7000000000000357E-3</v>
      </c>
      <c r="H108" s="12"/>
      <c r="I108" s="12"/>
      <c r="J108" s="47"/>
    </row>
    <row r="109" spans="1:10" ht="13.15" customHeight="1" x14ac:dyDescent="0.2">
      <c r="A109" s="47"/>
      <c r="B109" s="22" t="s">
        <v>422</v>
      </c>
      <c r="C109" s="23"/>
      <c r="D109" s="23"/>
      <c r="E109" s="23"/>
      <c r="F109" s="24">
        <v>263172.61</v>
      </c>
      <c r="G109" s="25">
        <v>1</v>
      </c>
      <c r="H109" s="26"/>
      <c r="I109" s="26"/>
      <c r="J109" s="47"/>
    </row>
    <row r="111" spans="1:10" x14ac:dyDescent="0.2">
      <c r="B111" s="35" t="s">
        <v>252</v>
      </c>
      <c r="C111" s="36"/>
      <c r="D111" s="36"/>
      <c r="E111" s="36"/>
      <c r="F111" s="37"/>
      <c r="G111" s="36"/>
    </row>
    <row r="112" spans="1:10" ht="13.15" customHeight="1" x14ac:dyDescent="0.2">
      <c r="A112" s="47"/>
      <c r="B112" s="38" t="s">
        <v>2</v>
      </c>
      <c r="C112" s="38" t="s">
        <v>1209</v>
      </c>
      <c r="D112" s="38" t="s">
        <v>5</v>
      </c>
      <c r="E112" s="38" t="s">
        <v>1210</v>
      </c>
      <c r="F112" s="38" t="s">
        <v>1211</v>
      </c>
      <c r="G112" s="38" t="s">
        <v>1212</v>
      </c>
      <c r="H112" s="47"/>
    </row>
    <row r="113" spans="1:8" ht="13.15" customHeight="1" x14ac:dyDescent="0.2">
      <c r="A113" s="47"/>
      <c r="B113" s="38" t="s">
        <v>253</v>
      </c>
      <c r="C113" s="38"/>
      <c r="D113" s="38"/>
      <c r="E113" s="39"/>
      <c r="F113" s="40"/>
      <c r="G113" s="40"/>
      <c r="H113" s="47"/>
    </row>
    <row r="114" spans="1:8" ht="13.15" customHeight="1" x14ac:dyDescent="0.2">
      <c r="A114" s="5" t="s">
        <v>934</v>
      </c>
      <c r="B114" s="20" t="s">
        <v>935</v>
      </c>
      <c r="C114" s="42" t="s">
        <v>1213</v>
      </c>
      <c r="D114" s="7">
        <v>-1970800</v>
      </c>
      <c r="E114" s="7">
        <v>-15823.55</v>
      </c>
      <c r="F114" s="8">
        <v>-6.0100000000000001E-2</v>
      </c>
      <c r="G114" s="9"/>
      <c r="H114" s="47"/>
    </row>
    <row r="115" spans="1:8" ht="13.15" customHeight="1" x14ac:dyDescent="0.2">
      <c r="A115" s="5" t="s">
        <v>932</v>
      </c>
      <c r="B115" s="20" t="s">
        <v>933</v>
      </c>
      <c r="C115" s="42" t="s">
        <v>1213</v>
      </c>
      <c r="D115" s="7">
        <v>-986250</v>
      </c>
      <c r="E115" s="7">
        <v>-13369.61</v>
      </c>
      <c r="F115" s="8">
        <v>-5.0799999999999998E-2</v>
      </c>
      <c r="G115" s="9"/>
      <c r="H115" s="47"/>
    </row>
    <row r="116" spans="1:8" ht="13.15" customHeight="1" x14ac:dyDescent="0.2">
      <c r="A116" s="5" t="s">
        <v>309</v>
      </c>
      <c r="B116" s="20" t="s">
        <v>310</v>
      </c>
      <c r="C116" s="42" t="s">
        <v>1213</v>
      </c>
      <c r="D116" s="7">
        <v>-965500</v>
      </c>
      <c r="E116" s="7">
        <v>-12555.36</v>
      </c>
      <c r="F116" s="8">
        <v>-4.7699999999999999E-2</v>
      </c>
      <c r="G116" s="9"/>
      <c r="H116" s="47"/>
    </row>
    <row r="117" spans="1:8" ht="13.15" customHeight="1" x14ac:dyDescent="0.2">
      <c r="A117" s="5" t="s">
        <v>557</v>
      </c>
      <c r="B117" s="20" t="s">
        <v>558</v>
      </c>
      <c r="C117" s="42" t="s">
        <v>1213</v>
      </c>
      <c r="D117" s="7">
        <v>-657400</v>
      </c>
      <c r="E117" s="7">
        <v>-12188.2</v>
      </c>
      <c r="F117" s="8">
        <v>-4.6300000000000001E-2</v>
      </c>
      <c r="G117" s="9"/>
      <c r="H117" s="47"/>
    </row>
    <row r="118" spans="1:8" ht="13.15" customHeight="1" x14ac:dyDescent="0.2">
      <c r="A118" s="5" t="s">
        <v>930</v>
      </c>
      <c r="B118" s="20" t="s">
        <v>931</v>
      </c>
      <c r="C118" s="42" t="s">
        <v>1213</v>
      </c>
      <c r="D118" s="7">
        <v>-842800</v>
      </c>
      <c r="E118" s="7">
        <v>-11666.04</v>
      </c>
      <c r="F118" s="8">
        <v>-4.4299999999999999E-2</v>
      </c>
      <c r="G118" s="9"/>
      <c r="H118" s="47"/>
    </row>
    <row r="119" spans="1:8" ht="13.15" customHeight="1" x14ac:dyDescent="0.2">
      <c r="A119" s="5" t="s">
        <v>928</v>
      </c>
      <c r="B119" s="20" t="s">
        <v>929</v>
      </c>
      <c r="C119" s="42" t="s">
        <v>1213</v>
      </c>
      <c r="D119" s="7">
        <v>-2646000</v>
      </c>
      <c r="E119" s="7">
        <v>-10446.41</v>
      </c>
      <c r="F119" s="8">
        <v>-3.9699999999999999E-2</v>
      </c>
      <c r="G119" s="9"/>
      <c r="H119" s="47"/>
    </row>
    <row r="120" spans="1:8" ht="13.15" customHeight="1" x14ac:dyDescent="0.2">
      <c r="A120" s="5" t="s">
        <v>926</v>
      </c>
      <c r="B120" s="20" t="s">
        <v>927</v>
      </c>
      <c r="C120" s="42" t="s">
        <v>1213</v>
      </c>
      <c r="D120" s="7">
        <v>-1976625</v>
      </c>
      <c r="E120" s="7">
        <v>-8256.36</v>
      </c>
      <c r="F120" s="8">
        <v>-3.1399999999999997E-2</v>
      </c>
      <c r="G120" s="9"/>
      <c r="H120" s="47"/>
    </row>
    <row r="121" spans="1:8" ht="13.15" customHeight="1" x14ac:dyDescent="0.2">
      <c r="A121" s="5" t="s">
        <v>924</v>
      </c>
      <c r="B121" s="20" t="s">
        <v>925</v>
      </c>
      <c r="C121" s="42" t="s">
        <v>1213</v>
      </c>
      <c r="D121" s="7">
        <v>-231800</v>
      </c>
      <c r="E121" s="7">
        <v>-7094.93</v>
      </c>
      <c r="F121" s="8">
        <v>-2.7E-2</v>
      </c>
      <c r="G121" s="9"/>
      <c r="H121" s="47"/>
    </row>
    <row r="122" spans="1:8" ht="13.15" customHeight="1" x14ac:dyDescent="0.2">
      <c r="A122" s="5" t="s">
        <v>297</v>
      </c>
      <c r="B122" s="20" t="s">
        <v>298</v>
      </c>
      <c r="C122" s="42" t="s">
        <v>1213</v>
      </c>
      <c r="D122" s="7">
        <v>-573750</v>
      </c>
      <c r="E122" s="7">
        <v>-5931.14</v>
      </c>
      <c r="F122" s="8">
        <v>-2.2499999999999999E-2</v>
      </c>
      <c r="G122" s="9"/>
      <c r="H122" s="47"/>
    </row>
    <row r="123" spans="1:8" ht="13.15" customHeight="1" x14ac:dyDescent="0.2">
      <c r="A123" s="5" t="s">
        <v>289</v>
      </c>
      <c r="B123" s="20" t="s">
        <v>290</v>
      </c>
      <c r="C123" s="42" t="s">
        <v>1213</v>
      </c>
      <c r="D123" s="7">
        <v>-1380825</v>
      </c>
      <c r="E123" s="7">
        <v>-5718</v>
      </c>
      <c r="F123" s="8">
        <v>-2.1700000000000001E-2</v>
      </c>
      <c r="G123" s="9"/>
      <c r="H123" s="47"/>
    </row>
    <row r="124" spans="1:8" ht="13.15" customHeight="1" x14ac:dyDescent="0.2">
      <c r="A124" s="5" t="s">
        <v>299</v>
      </c>
      <c r="B124" s="20" t="s">
        <v>300</v>
      </c>
      <c r="C124" s="42" t="s">
        <v>1213</v>
      </c>
      <c r="D124" s="7">
        <v>-4448250</v>
      </c>
      <c r="E124" s="7">
        <v>-5627.93</v>
      </c>
      <c r="F124" s="8">
        <v>-2.1399999999999999E-2</v>
      </c>
      <c r="G124" s="9"/>
      <c r="H124" s="47"/>
    </row>
    <row r="125" spans="1:8" ht="13.15" customHeight="1" x14ac:dyDescent="0.2">
      <c r="A125" s="5" t="s">
        <v>267</v>
      </c>
      <c r="B125" s="20" t="s">
        <v>268</v>
      </c>
      <c r="C125" s="42" t="s">
        <v>1213</v>
      </c>
      <c r="D125" s="7">
        <v>-6993350</v>
      </c>
      <c r="E125" s="7">
        <v>-5579.99</v>
      </c>
      <c r="F125" s="8">
        <v>-2.12E-2</v>
      </c>
      <c r="G125" s="9"/>
      <c r="H125" s="47"/>
    </row>
    <row r="126" spans="1:8" ht="13.15" customHeight="1" x14ac:dyDescent="0.2">
      <c r="A126" s="5" t="s">
        <v>283</v>
      </c>
      <c r="B126" s="20" t="s">
        <v>284</v>
      </c>
      <c r="C126" s="42" t="s">
        <v>1213</v>
      </c>
      <c r="D126" s="7">
        <v>-2912250</v>
      </c>
      <c r="E126" s="7">
        <v>-5509.69</v>
      </c>
      <c r="F126" s="8">
        <v>-2.0899999999999998E-2</v>
      </c>
      <c r="G126" s="9"/>
      <c r="H126" s="47"/>
    </row>
    <row r="127" spans="1:8" ht="13.15" customHeight="1" x14ac:dyDescent="0.2">
      <c r="A127" s="5" t="s">
        <v>922</v>
      </c>
      <c r="B127" s="20" t="s">
        <v>923</v>
      </c>
      <c r="C127" s="42" t="s">
        <v>1213</v>
      </c>
      <c r="D127" s="7">
        <v>-460350</v>
      </c>
      <c r="E127" s="7">
        <v>-4809.28</v>
      </c>
      <c r="F127" s="8">
        <v>-1.83E-2</v>
      </c>
      <c r="G127" s="9"/>
      <c r="H127" s="47"/>
    </row>
    <row r="128" spans="1:8" ht="13.15" customHeight="1" x14ac:dyDescent="0.2">
      <c r="A128" s="5" t="s">
        <v>295</v>
      </c>
      <c r="B128" s="20" t="s">
        <v>296</v>
      </c>
      <c r="C128" s="42" t="s">
        <v>1213</v>
      </c>
      <c r="D128" s="7">
        <v>-42500</v>
      </c>
      <c r="E128" s="7">
        <v>-4818.6499999999996</v>
      </c>
      <c r="F128" s="8">
        <v>-1.83E-2</v>
      </c>
      <c r="G128" s="9"/>
      <c r="H128" s="47"/>
    </row>
    <row r="129" spans="1:8" ht="13.15" customHeight="1" x14ac:dyDescent="0.2">
      <c r="A129" s="5" t="s">
        <v>920</v>
      </c>
      <c r="B129" s="20" t="s">
        <v>921</v>
      </c>
      <c r="C129" s="42" t="s">
        <v>1213</v>
      </c>
      <c r="D129" s="7">
        <v>-5521500</v>
      </c>
      <c r="E129" s="7">
        <v>-4736.34</v>
      </c>
      <c r="F129" s="8">
        <v>-1.7999999999999999E-2</v>
      </c>
      <c r="G129" s="9"/>
      <c r="H129" s="47"/>
    </row>
    <row r="130" spans="1:8" ht="13.15" customHeight="1" x14ac:dyDescent="0.2">
      <c r="A130" s="5" t="s">
        <v>918</v>
      </c>
      <c r="B130" s="20" t="s">
        <v>919</v>
      </c>
      <c r="C130" s="42" t="s">
        <v>1213</v>
      </c>
      <c r="D130" s="7">
        <v>-306600</v>
      </c>
      <c r="E130" s="7">
        <v>-4234.1499999999996</v>
      </c>
      <c r="F130" s="8">
        <v>-1.61E-2</v>
      </c>
      <c r="G130" s="9"/>
      <c r="H130" s="47"/>
    </row>
    <row r="131" spans="1:8" ht="13.15" customHeight="1" x14ac:dyDescent="0.2">
      <c r="A131" s="5" t="s">
        <v>916</v>
      </c>
      <c r="B131" s="20" t="s">
        <v>917</v>
      </c>
      <c r="C131" s="42" t="s">
        <v>1213</v>
      </c>
      <c r="D131" s="7">
        <v>-3138750</v>
      </c>
      <c r="E131" s="7">
        <v>-3539.88</v>
      </c>
      <c r="F131" s="8">
        <v>-1.35E-2</v>
      </c>
      <c r="G131" s="9"/>
      <c r="H131" s="47"/>
    </row>
    <row r="132" spans="1:8" ht="13.15" customHeight="1" x14ac:dyDescent="0.2">
      <c r="A132" s="5" t="s">
        <v>275</v>
      </c>
      <c r="B132" s="20" t="s">
        <v>276</v>
      </c>
      <c r="C132" s="42" t="s">
        <v>1213</v>
      </c>
      <c r="D132" s="7">
        <v>-48800</v>
      </c>
      <c r="E132" s="7">
        <v>-3463.09</v>
      </c>
      <c r="F132" s="8">
        <v>-1.32E-2</v>
      </c>
      <c r="G132" s="9"/>
      <c r="H132" s="47"/>
    </row>
    <row r="133" spans="1:8" ht="13.15" customHeight="1" x14ac:dyDescent="0.2">
      <c r="A133" s="5" t="s">
        <v>311</v>
      </c>
      <c r="B133" s="20" t="s">
        <v>312</v>
      </c>
      <c r="C133" s="42" t="s">
        <v>1213</v>
      </c>
      <c r="D133" s="7">
        <v>-288750</v>
      </c>
      <c r="E133" s="7">
        <v>-2916.09</v>
      </c>
      <c r="F133" s="8">
        <v>-1.11E-2</v>
      </c>
      <c r="G133" s="9"/>
      <c r="H133" s="47"/>
    </row>
    <row r="134" spans="1:8" ht="13.15" customHeight="1" x14ac:dyDescent="0.2">
      <c r="A134" s="5" t="s">
        <v>914</v>
      </c>
      <c r="B134" s="20" t="s">
        <v>915</v>
      </c>
      <c r="C134" s="42" t="s">
        <v>1213</v>
      </c>
      <c r="D134" s="7">
        <v>-2664000</v>
      </c>
      <c r="E134" s="7">
        <v>-2860.07</v>
      </c>
      <c r="F134" s="8">
        <v>-1.09E-2</v>
      </c>
      <c r="G134" s="9"/>
      <c r="H134" s="47"/>
    </row>
    <row r="135" spans="1:8" ht="13.15" customHeight="1" x14ac:dyDescent="0.2">
      <c r="A135" s="5" t="s">
        <v>305</v>
      </c>
      <c r="B135" s="20" t="s">
        <v>306</v>
      </c>
      <c r="C135" s="42" t="s">
        <v>1213</v>
      </c>
      <c r="D135" s="7">
        <v>-58500</v>
      </c>
      <c r="E135" s="7">
        <v>-2580.2600000000002</v>
      </c>
      <c r="F135" s="8">
        <v>-9.7999999999999997E-3</v>
      </c>
      <c r="G135" s="9"/>
      <c r="H135" s="47"/>
    </row>
    <row r="136" spans="1:8" ht="13.15" customHeight="1" x14ac:dyDescent="0.2">
      <c r="A136" s="5" t="s">
        <v>912</v>
      </c>
      <c r="B136" s="20" t="s">
        <v>913</v>
      </c>
      <c r="C136" s="42" t="s">
        <v>1213</v>
      </c>
      <c r="D136" s="7">
        <v>-933075</v>
      </c>
      <c r="E136" s="7">
        <v>-2560.36</v>
      </c>
      <c r="F136" s="8">
        <v>-9.7000000000000003E-3</v>
      </c>
      <c r="G136" s="9"/>
      <c r="H136" s="47"/>
    </row>
    <row r="137" spans="1:8" ht="13.15" customHeight="1" x14ac:dyDescent="0.2">
      <c r="A137" s="5" t="s">
        <v>303</v>
      </c>
      <c r="B137" s="20" t="s">
        <v>304</v>
      </c>
      <c r="C137" s="42" t="s">
        <v>1213</v>
      </c>
      <c r="D137" s="7">
        <v>-131250</v>
      </c>
      <c r="E137" s="7">
        <v>-2455.4299999999998</v>
      </c>
      <c r="F137" s="8">
        <v>-9.2999999999999992E-3</v>
      </c>
      <c r="G137" s="9"/>
      <c r="H137" s="47"/>
    </row>
    <row r="138" spans="1:8" ht="13.15" customHeight="1" x14ac:dyDescent="0.2">
      <c r="A138" s="5" t="s">
        <v>910</v>
      </c>
      <c r="B138" s="20" t="s">
        <v>911</v>
      </c>
      <c r="C138" s="42" t="s">
        <v>1213</v>
      </c>
      <c r="D138" s="7">
        <v>-1155600</v>
      </c>
      <c r="E138" s="7">
        <v>-2371.29</v>
      </c>
      <c r="F138" s="8">
        <v>-8.9999999999999993E-3</v>
      </c>
      <c r="G138" s="9"/>
      <c r="H138" s="47"/>
    </row>
    <row r="139" spans="1:8" ht="13.15" customHeight="1" x14ac:dyDescent="0.2">
      <c r="A139" s="5" t="s">
        <v>279</v>
      </c>
      <c r="B139" s="20" t="s">
        <v>280</v>
      </c>
      <c r="C139" s="42" t="s">
        <v>1213</v>
      </c>
      <c r="D139" s="7">
        <v>-369550</v>
      </c>
      <c r="E139" s="7">
        <v>-2290.66</v>
      </c>
      <c r="F139" s="8">
        <v>-8.6999999999999994E-3</v>
      </c>
      <c r="G139" s="9"/>
      <c r="H139" s="47"/>
    </row>
    <row r="140" spans="1:8" ht="13.15" customHeight="1" x14ac:dyDescent="0.2">
      <c r="A140" s="5" t="s">
        <v>908</v>
      </c>
      <c r="B140" s="20" t="s">
        <v>909</v>
      </c>
      <c r="C140" s="42" t="s">
        <v>1213</v>
      </c>
      <c r="D140" s="7">
        <v>-2034500</v>
      </c>
      <c r="E140" s="7">
        <v>-2152.3000000000002</v>
      </c>
      <c r="F140" s="8">
        <v>-8.2000000000000007E-3</v>
      </c>
      <c r="G140" s="9"/>
      <c r="H140" s="47"/>
    </row>
    <row r="141" spans="1:8" ht="13.15" customHeight="1" x14ac:dyDescent="0.2">
      <c r="A141" s="5" t="s">
        <v>307</v>
      </c>
      <c r="B141" s="20" t="s">
        <v>308</v>
      </c>
      <c r="C141" s="42" t="s">
        <v>1213</v>
      </c>
      <c r="D141" s="7">
        <v>-732350</v>
      </c>
      <c r="E141" s="7">
        <v>-1947.68</v>
      </c>
      <c r="F141" s="8">
        <v>-7.4000000000000003E-3</v>
      </c>
      <c r="G141" s="9"/>
      <c r="H141" s="47"/>
    </row>
    <row r="142" spans="1:8" ht="13.15" customHeight="1" x14ac:dyDescent="0.2">
      <c r="A142" s="5" t="s">
        <v>269</v>
      </c>
      <c r="B142" s="20" t="s">
        <v>270</v>
      </c>
      <c r="C142" s="42" t="s">
        <v>1213</v>
      </c>
      <c r="D142" s="7">
        <v>-58000</v>
      </c>
      <c r="E142" s="7">
        <v>-1808.79</v>
      </c>
      <c r="F142" s="8">
        <v>-6.8999999999999999E-3</v>
      </c>
      <c r="G142" s="9"/>
      <c r="H142" s="47"/>
    </row>
    <row r="143" spans="1:8" ht="13.15" customHeight="1" x14ac:dyDescent="0.2">
      <c r="A143" s="5" t="s">
        <v>906</v>
      </c>
      <c r="B143" s="20" t="s">
        <v>907</v>
      </c>
      <c r="C143" s="42" t="s">
        <v>1213</v>
      </c>
      <c r="D143" s="7">
        <v>-116450</v>
      </c>
      <c r="E143" s="7">
        <v>-1719.5</v>
      </c>
      <c r="F143" s="8">
        <v>-6.4999999999999997E-3</v>
      </c>
      <c r="G143" s="9"/>
      <c r="H143" s="47"/>
    </row>
    <row r="144" spans="1:8" ht="13.15" customHeight="1" x14ac:dyDescent="0.2">
      <c r="A144" s="5" t="s">
        <v>904</v>
      </c>
      <c r="B144" s="20" t="s">
        <v>905</v>
      </c>
      <c r="C144" s="42" t="s">
        <v>1213</v>
      </c>
      <c r="D144" s="7">
        <v>-469500</v>
      </c>
      <c r="E144" s="7">
        <v>-1682.92</v>
      </c>
      <c r="F144" s="8">
        <v>-6.4000000000000003E-3</v>
      </c>
      <c r="G144" s="9"/>
      <c r="H144" s="47"/>
    </row>
    <row r="145" spans="1:8" ht="13.15" customHeight="1" x14ac:dyDescent="0.2">
      <c r="A145" s="5" t="s">
        <v>902</v>
      </c>
      <c r="B145" s="20" t="s">
        <v>903</v>
      </c>
      <c r="C145" s="42" t="s">
        <v>1213</v>
      </c>
      <c r="D145" s="7">
        <v>-416150</v>
      </c>
      <c r="E145" s="7">
        <v>-1615.49</v>
      </c>
      <c r="F145" s="8">
        <v>-6.1000000000000004E-3</v>
      </c>
      <c r="G145" s="9"/>
      <c r="H145" s="47"/>
    </row>
    <row r="146" spans="1:8" ht="13.15" customHeight="1" x14ac:dyDescent="0.2">
      <c r="A146" s="5" t="s">
        <v>301</v>
      </c>
      <c r="B146" s="20" t="s">
        <v>302</v>
      </c>
      <c r="C146" s="42" t="s">
        <v>1213</v>
      </c>
      <c r="D146" s="7">
        <v>-35700</v>
      </c>
      <c r="E146" s="7">
        <v>-1578.51</v>
      </c>
      <c r="F146" s="8">
        <v>-6.0000000000000001E-3</v>
      </c>
      <c r="G146" s="9"/>
      <c r="H146" s="47"/>
    </row>
    <row r="147" spans="1:8" ht="13.15" customHeight="1" x14ac:dyDescent="0.2">
      <c r="A147" s="5" t="s">
        <v>900</v>
      </c>
      <c r="B147" s="20" t="s">
        <v>901</v>
      </c>
      <c r="C147" s="42" t="s">
        <v>1213</v>
      </c>
      <c r="D147" s="7">
        <v>-216000</v>
      </c>
      <c r="E147" s="7">
        <v>-1553.47</v>
      </c>
      <c r="F147" s="8">
        <v>-5.8999999999999999E-3</v>
      </c>
      <c r="G147" s="9"/>
      <c r="H147" s="47"/>
    </row>
    <row r="148" spans="1:8" ht="13.15" customHeight="1" x14ac:dyDescent="0.2">
      <c r="A148" s="5" t="s">
        <v>898</v>
      </c>
      <c r="B148" s="20" t="s">
        <v>899</v>
      </c>
      <c r="C148" s="42" t="s">
        <v>1213</v>
      </c>
      <c r="D148" s="7">
        <v>-55500</v>
      </c>
      <c r="E148" s="7">
        <v>-1231.6600000000001</v>
      </c>
      <c r="F148" s="8">
        <v>-4.7000000000000002E-3</v>
      </c>
      <c r="G148" s="9"/>
      <c r="H148" s="47"/>
    </row>
    <row r="149" spans="1:8" ht="13.15" customHeight="1" x14ac:dyDescent="0.2">
      <c r="A149" s="5" t="s">
        <v>894</v>
      </c>
      <c r="B149" s="20" t="s">
        <v>895</v>
      </c>
      <c r="C149" s="42" t="s">
        <v>1213</v>
      </c>
      <c r="D149" s="7">
        <v>-505250</v>
      </c>
      <c r="E149" s="7">
        <v>-1201.54</v>
      </c>
      <c r="F149" s="8">
        <v>-4.5999999999999999E-3</v>
      </c>
      <c r="G149" s="9"/>
      <c r="H149" s="47"/>
    </row>
    <row r="150" spans="1:8" ht="13.15" customHeight="1" x14ac:dyDescent="0.2">
      <c r="A150" s="5" t="s">
        <v>896</v>
      </c>
      <c r="B150" s="20" t="s">
        <v>897</v>
      </c>
      <c r="C150" s="42" t="s">
        <v>1213</v>
      </c>
      <c r="D150" s="7">
        <v>-274050</v>
      </c>
      <c r="E150" s="7">
        <v>-1210.6199999999999</v>
      </c>
      <c r="F150" s="8">
        <v>-4.5999999999999999E-3</v>
      </c>
      <c r="G150" s="9"/>
      <c r="H150" s="47"/>
    </row>
    <row r="151" spans="1:8" ht="13.15" customHeight="1" x14ac:dyDescent="0.2">
      <c r="A151" s="5" t="s">
        <v>271</v>
      </c>
      <c r="B151" s="20" t="s">
        <v>272</v>
      </c>
      <c r="C151" s="42" t="s">
        <v>1213</v>
      </c>
      <c r="D151" s="7">
        <v>-63600</v>
      </c>
      <c r="E151" s="7">
        <v>-1139.97</v>
      </c>
      <c r="F151" s="8">
        <v>-4.3E-3</v>
      </c>
      <c r="G151" s="9"/>
      <c r="H151" s="47"/>
    </row>
    <row r="152" spans="1:8" ht="13.15" customHeight="1" x14ac:dyDescent="0.2">
      <c r="A152" s="5" t="s">
        <v>890</v>
      </c>
      <c r="B152" s="20" t="s">
        <v>891</v>
      </c>
      <c r="C152" s="42" t="s">
        <v>1213</v>
      </c>
      <c r="D152" s="7">
        <v>-255000</v>
      </c>
      <c r="E152" s="7">
        <v>-1074.06</v>
      </c>
      <c r="F152" s="8">
        <v>-4.1000000000000003E-3</v>
      </c>
      <c r="G152" s="9"/>
      <c r="H152" s="47"/>
    </row>
    <row r="153" spans="1:8" ht="13.15" customHeight="1" x14ac:dyDescent="0.2">
      <c r="A153" s="5" t="s">
        <v>892</v>
      </c>
      <c r="B153" s="20" t="s">
        <v>893</v>
      </c>
      <c r="C153" s="42" t="s">
        <v>1213</v>
      </c>
      <c r="D153" s="7">
        <v>-620400</v>
      </c>
      <c r="E153" s="7">
        <v>-1085.08</v>
      </c>
      <c r="F153" s="8">
        <v>-4.1000000000000003E-3</v>
      </c>
      <c r="G153" s="9"/>
      <c r="H153" s="47"/>
    </row>
    <row r="154" spans="1:8" ht="13.15" customHeight="1" x14ac:dyDescent="0.2">
      <c r="A154" s="5" t="s">
        <v>888</v>
      </c>
      <c r="B154" s="20" t="s">
        <v>889</v>
      </c>
      <c r="C154" s="42" t="s">
        <v>1213</v>
      </c>
      <c r="D154" s="7">
        <v>-176000</v>
      </c>
      <c r="E154" s="7">
        <v>-995.63</v>
      </c>
      <c r="F154" s="8">
        <v>-3.8E-3</v>
      </c>
      <c r="G154" s="9"/>
      <c r="H154" s="47"/>
    </row>
    <row r="155" spans="1:8" ht="13.15" customHeight="1" x14ac:dyDescent="0.2">
      <c r="A155" s="5" t="s">
        <v>886</v>
      </c>
      <c r="B155" s="20" t="s">
        <v>887</v>
      </c>
      <c r="C155" s="42" t="s">
        <v>1213</v>
      </c>
      <c r="D155" s="7">
        <v>-339825</v>
      </c>
      <c r="E155" s="7">
        <v>-980.57</v>
      </c>
      <c r="F155" s="8">
        <v>-3.7000000000000002E-3</v>
      </c>
      <c r="G155" s="9"/>
      <c r="H155" s="47"/>
    </row>
    <row r="156" spans="1:8" ht="13.15" customHeight="1" x14ac:dyDescent="0.2">
      <c r="A156" s="5" t="s">
        <v>882</v>
      </c>
      <c r="B156" s="20" t="s">
        <v>883</v>
      </c>
      <c r="C156" s="42" t="s">
        <v>1213</v>
      </c>
      <c r="D156" s="7">
        <v>-232500</v>
      </c>
      <c r="E156" s="7">
        <v>-915.59</v>
      </c>
      <c r="F156" s="8">
        <v>-3.5000000000000001E-3</v>
      </c>
      <c r="G156" s="9"/>
      <c r="H156" s="47"/>
    </row>
    <row r="157" spans="1:8" ht="13.15" customHeight="1" x14ac:dyDescent="0.2">
      <c r="A157" s="5" t="s">
        <v>884</v>
      </c>
      <c r="B157" s="20" t="s">
        <v>885</v>
      </c>
      <c r="C157" s="42" t="s">
        <v>1213</v>
      </c>
      <c r="D157" s="7">
        <v>-247650</v>
      </c>
      <c r="E157" s="7">
        <v>-919.9</v>
      </c>
      <c r="F157" s="8">
        <v>-3.5000000000000001E-3</v>
      </c>
      <c r="G157" s="9"/>
      <c r="H157" s="47"/>
    </row>
    <row r="158" spans="1:8" ht="13.15" customHeight="1" x14ac:dyDescent="0.2">
      <c r="A158" s="5" t="s">
        <v>880</v>
      </c>
      <c r="B158" s="20" t="s">
        <v>881</v>
      </c>
      <c r="C158" s="42" t="s">
        <v>1213</v>
      </c>
      <c r="D158" s="7">
        <v>-156825</v>
      </c>
      <c r="E158" s="7">
        <v>-801.06</v>
      </c>
      <c r="F158" s="8">
        <v>-3.0000000000000001E-3</v>
      </c>
      <c r="G158" s="9"/>
      <c r="H158" s="47"/>
    </row>
    <row r="159" spans="1:8" ht="13.15" customHeight="1" x14ac:dyDescent="0.2">
      <c r="A159" s="5" t="s">
        <v>261</v>
      </c>
      <c r="B159" s="20" t="s">
        <v>262</v>
      </c>
      <c r="C159" s="42" t="s">
        <v>1213</v>
      </c>
      <c r="D159" s="7">
        <v>-58050</v>
      </c>
      <c r="E159" s="7">
        <v>-712.45</v>
      </c>
      <c r="F159" s="8">
        <v>-2.7000000000000001E-3</v>
      </c>
      <c r="G159" s="9"/>
      <c r="H159" s="47"/>
    </row>
    <row r="160" spans="1:8" ht="13.15" customHeight="1" x14ac:dyDescent="0.2">
      <c r="A160" s="5" t="s">
        <v>878</v>
      </c>
      <c r="B160" s="20" t="s">
        <v>879</v>
      </c>
      <c r="C160" s="42" t="s">
        <v>1213</v>
      </c>
      <c r="D160" s="7">
        <v>-58500</v>
      </c>
      <c r="E160" s="7">
        <v>-655.38</v>
      </c>
      <c r="F160" s="8">
        <v>-2.5000000000000001E-3</v>
      </c>
      <c r="G160" s="9"/>
      <c r="H160" s="47"/>
    </row>
    <row r="161" spans="1:8" ht="13.15" customHeight="1" x14ac:dyDescent="0.2">
      <c r="A161" s="5" t="s">
        <v>287</v>
      </c>
      <c r="B161" s="20" t="s">
        <v>288</v>
      </c>
      <c r="C161" s="42" t="s">
        <v>1213</v>
      </c>
      <c r="D161" s="7">
        <v>-63000</v>
      </c>
      <c r="E161" s="7">
        <v>-604.49</v>
      </c>
      <c r="F161" s="8">
        <v>-2.3E-3</v>
      </c>
      <c r="G161" s="9"/>
      <c r="H161" s="47"/>
    </row>
    <row r="162" spans="1:8" ht="13.15" customHeight="1" x14ac:dyDescent="0.2">
      <c r="A162" s="5" t="s">
        <v>285</v>
      </c>
      <c r="B162" s="20" t="s">
        <v>286</v>
      </c>
      <c r="C162" s="42" t="s">
        <v>1213</v>
      </c>
      <c r="D162" s="7">
        <v>-249750</v>
      </c>
      <c r="E162" s="7">
        <v>-590.16</v>
      </c>
      <c r="F162" s="8">
        <v>-2.2000000000000001E-3</v>
      </c>
      <c r="G162" s="9"/>
      <c r="H162" s="47"/>
    </row>
    <row r="163" spans="1:8" ht="13.15" customHeight="1" x14ac:dyDescent="0.2">
      <c r="A163" s="5" t="s">
        <v>872</v>
      </c>
      <c r="B163" s="20" t="s">
        <v>873</v>
      </c>
      <c r="C163" s="42" t="s">
        <v>1213</v>
      </c>
      <c r="D163" s="7">
        <v>-125000</v>
      </c>
      <c r="E163" s="7">
        <v>-524.94000000000005</v>
      </c>
      <c r="F163" s="8">
        <v>-2E-3</v>
      </c>
      <c r="G163" s="9"/>
      <c r="H163" s="47"/>
    </row>
    <row r="164" spans="1:8" ht="13.15" customHeight="1" x14ac:dyDescent="0.2">
      <c r="A164" s="5" t="s">
        <v>874</v>
      </c>
      <c r="B164" s="20" t="s">
        <v>875</v>
      </c>
      <c r="C164" s="42" t="s">
        <v>1213</v>
      </c>
      <c r="D164" s="7">
        <v>-136000</v>
      </c>
      <c r="E164" s="7">
        <v>-536.92999999999995</v>
      </c>
      <c r="F164" s="8">
        <v>-2E-3</v>
      </c>
      <c r="G164" s="9"/>
      <c r="H164" s="47"/>
    </row>
    <row r="165" spans="1:8" ht="13.15" customHeight="1" x14ac:dyDescent="0.2">
      <c r="A165" s="5" t="s">
        <v>876</v>
      </c>
      <c r="B165" s="20" t="s">
        <v>877</v>
      </c>
      <c r="C165" s="42" t="s">
        <v>1213</v>
      </c>
      <c r="D165" s="7">
        <v>-3800</v>
      </c>
      <c r="E165" s="7">
        <v>-538.69000000000005</v>
      </c>
      <c r="F165" s="8">
        <v>-2E-3</v>
      </c>
      <c r="G165" s="9"/>
      <c r="H165" s="47"/>
    </row>
    <row r="166" spans="1:8" ht="13.15" customHeight="1" x14ac:dyDescent="0.2">
      <c r="A166" s="5" t="s">
        <v>870</v>
      </c>
      <c r="B166" s="20" t="s">
        <v>871</v>
      </c>
      <c r="C166" s="42" t="s">
        <v>1213</v>
      </c>
      <c r="D166" s="7">
        <v>-159100</v>
      </c>
      <c r="E166" s="7">
        <v>-435.62</v>
      </c>
      <c r="F166" s="8">
        <v>-1.6999999999999999E-3</v>
      </c>
      <c r="G166" s="9"/>
      <c r="H166" s="47"/>
    </row>
    <row r="167" spans="1:8" ht="13.15" customHeight="1" x14ac:dyDescent="0.2">
      <c r="A167" s="5" t="s">
        <v>868</v>
      </c>
      <c r="B167" s="20" t="s">
        <v>869</v>
      </c>
      <c r="C167" s="42" t="s">
        <v>1213</v>
      </c>
      <c r="D167" s="7">
        <v>-8925</v>
      </c>
      <c r="E167" s="7">
        <v>-371.78</v>
      </c>
      <c r="F167" s="8">
        <v>-1.4E-3</v>
      </c>
      <c r="G167" s="9"/>
      <c r="H167" s="47"/>
    </row>
    <row r="168" spans="1:8" ht="13.15" customHeight="1" x14ac:dyDescent="0.2">
      <c r="A168" s="5" t="s">
        <v>263</v>
      </c>
      <c r="B168" s="20" t="s">
        <v>264</v>
      </c>
      <c r="C168" s="42" t="s">
        <v>1213</v>
      </c>
      <c r="D168" s="7">
        <v>-11000</v>
      </c>
      <c r="E168" s="7">
        <v>-344.72</v>
      </c>
      <c r="F168" s="8">
        <v>-1.2999999999999999E-3</v>
      </c>
      <c r="G168" s="9"/>
      <c r="H168" s="47"/>
    </row>
    <row r="169" spans="1:8" ht="13.15" customHeight="1" x14ac:dyDescent="0.2">
      <c r="A169" s="5" t="s">
        <v>866</v>
      </c>
      <c r="B169" s="20" t="s">
        <v>867</v>
      </c>
      <c r="C169" s="42" t="s">
        <v>1213</v>
      </c>
      <c r="D169" s="7">
        <v>-384000</v>
      </c>
      <c r="E169" s="7">
        <v>-348.67</v>
      </c>
      <c r="F169" s="8">
        <v>-1.2999999999999999E-3</v>
      </c>
      <c r="G169" s="9"/>
      <c r="H169" s="47"/>
    </row>
    <row r="170" spans="1:8" ht="13.15" customHeight="1" x14ac:dyDescent="0.2">
      <c r="A170" s="5" t="s">
        <v>862</v>
      </c>
      <c r="B170" s="20" t="s">
        <v>863</v>
      </c>
      <c r="C170" s="42" t="s">
        <v>1213</v>
      </c>
      <c r="D170" s="7">
        <v>-28750</v>
      </c>
      <c r="E170" s="7">
        <v>-276.75</v>
      </c>
      <c r="F170" s="8">
        <v>-1.1000000000000001E-3</v>
      </c>
      <c r="G170" s="9"/>
      <c r="H170" s="47"/>
    </row>
    <row r="171" spans="1:8" ht="13.15" customHeight="1" x14ac:dyDescent="0.2">
      <c r="A171" s="5" t="s">
        <v>864</v>
      </c>
      <c r="B171" s="20" t="s">
        <v>865</v>
      </c>
      <c r="C171" s="42" t="s">
        <v>1213</v>
      </c>
      <c r="D171" s="7">
        <v>-24650</v>
      </c>
      <c r="E171" s="7">
        <v>-283.77</v>
      </c>
      <c r="F171" s="8">
        <v>-1.1000000000000001E-3</v>
      </c>
      <c r="G171" s="9"/>
      <c r="H171" s="47"/>
    </row>
    <row r="172" spans="1:8" ht="13.15" customHeight="1" x14ac:dyDescent="0.2">
      <c r="A172" s="5" t="s">
        <v>858</v>
      </c>
      <c r="B172" s="20" t="s">
        <v>859</v>
      </c>
      <c r="C172" s="42" t="s">
        <v>1213</v>
      </c>
      <c r="D172" s="7">
        <v>-64800</v>
      </c>
      <c r="E172" s="7">
        <v>-251.16</v>
      </c>
      <c r="F172" s="8">
        <v>-1E-3</v>
      </c>
      <c r="G172" s="9"/>
      <c r="H172" s="47"/>
    </row>
    <row r="173" spans="1:8" ht="13.15" customHeight="1" x14ac:dyDescent="0.2">
      <c r="A173" s="5" t="s">
        <v>860</v>
      </c>
      <c r="B173" s="20" t="s">
        <v>861</v>
      </c>
      <c r="C173" s="42" t="s">
        <v>1213</v>
      </c>
      <c r="D173" s="7">
        <v>-25350</v>
      </c>
      <c r="E173" s="7">
        <v>-265.52</v>
      </c>
      <c r="F173" s="8">
        <v>-1E-3</v>
      </c>
      <c r="G173" s="9"/>
      <c r="H173" s="47"/>
    </row>
    <row r="174" spans="1:8" ht="13.15" customHeight="1" x14ac:dyDescent="0.2">
      <c r="A174" s="5" t="s">
        <v>291</v>
      </c>
      <c r="B174" s="20" t="s">
        <v>292</v>
      </c>
      <c r="C174" s="42" t="s">
        <v>1213</v>
      </c>
      <c r="D174" s="7">
        <v>-3500</v>
      </c>
      <c r="E174" s="7">
        <v>-231.14</v>
      </c>
      <c r="F174" s="8">
        <v>-8.9999999999999998E-4</v>
      </c>
      <c r="G174" s="9"/>
      <c r="H174" s="47"/>
    </row>
    <row r="175" spans="1:8" ht="13.15" customHeight="1" x14ac:dyDescent="0.2">
      <c r="A175" s="5" t="s">
        <v>856</v>
      </c>
      <c r="B175" s="20" t="s">
        <v>857</v>
      </c>
      <c r="C175" s="42" t="s">
        <v>1213</v>
      </c>
      <c r="D175" s="7">
        <v>-11050</v>
      </c>
      <c r="E175" s="7">
        <v>-206.73</v>
      </c>
      <c r="F175" s="8">
        <v>-8.0000000000000004E-4</v>
      </c>
      <c r="G175" s="9"/>
      <c r="H175" s="47"/>
    </row>
    <row r="176" spans="1:8" ht="13.15" customHeight="1" x14ac:dyDescent="0.2">
      <c r="A176" s="5" t="s">
        <v>293</v>
      </c>
      <c r="B176" s="20" t="s">
        <v>294</v>
      </c>
      <c r="C176" s="42" t="s">
        <v>1213</v>
      </c>
      <c r="D176" s="7">
        <v>-7500</v>
      </c>
      <c r="E176" s="7">
        <v>-160.13</v>
      </c>
      <c r="F176" s="8">
        <v>-5.9999999999999995E-4</v>
      </c>
      <c r="G176" s="9"/>
      <c r="H176" s="47"/>
    </row>
    <row r="177" spans="1:10" ht="13.15" customHeight="1" x14ac:dyDescent="0.2">
      <c r="A177" s="5" t="s">
        <v>259</v>
      </c>
      <c r="B177" s="20" t="s">
        <v>260</v>
      </c>
      <c r="C177" s="42" t="s">
        <v>1213</v>
      </c>
      <c r="D177" s="7">
        <v>-14850</v>
      </c>
      <c r="E177" s="7">
        <v>-160.44999999999999</v>
      </c>
      <c r="F177" s="8">
        <v>-5.9999999999999995E-4</v>
      </c>
      <c r="G177" s="9"/>
      <c r="H177" s="47"/>
    </row>
    <row r="178" spans="1:10" ht="13.15" customHeight="1" x14ac:dyDescent="0.2">
      <c r="A178" s="5" t="s">
        <v>852</v>
      </c>
      <c r="B178" s="20" t="s">
        <v>853</v>
      </c>
      <c r="C178" s="42" t="s">
        <v>1213</v>
      </c>
      <c r="D178" s="7">
        <v>-46400</v>
      </c>
      <c r="E178" s="7">
        <v>-164.67</v>
      </c>
      <c r="F178" s="8">
        <v>-5.9999999999999995E-4</v>
      </c>
      <c r="G178" s="9"/>
      <c r="H178" s="47"/>
    </row>
    <row r="179" spans="1:10" ht="13.15" customHeight="1" x14ac:dyDescent="0.2">
      <c r="A179" s="5" t="s">
        <v>854</v>
      </c>
      <c r="B179" s="20" t="s">
        <v>855</v>
      </c>
      <c r="C179" s="42" t="s">
        <v>1213</v>
      </c>
      <c r="D179" s="7">
        <v>-684200</v>
      </c>
      <c r="E179" s="7">
        <v>-166.53</v>
      </c>
      <c r="F179" s="8">
        <v>-5.9999999999999995E-4</v>
      </c>
      <c r="G179" s="9"/>
      <c r="H179" s="47"/>
    </row>
    <row r="180" spans="1:10" ht="13.15" customHeight="1" x14ac:dyDescent="0.2">
      <c r="A180" s="5" t="s">
        <v>850</v>
      </c>
      <c r="B180" s="20" t="s">
        <v>851</v>
      </c>
      <c r="C180" s="42" t="s">
        <v>1213</v>
      </c>
      <c r="D180" s="7">
        <v>-97500</v>
      </c>
      <c r="E180" s="7">
        <v>-136.87</v>
      </c>
      <c r="F180" s="8">
        <v>-5.0000000000000001E-4</v>
      </c>
      <c r="G180" s="9"/>
      <c r="H180" s="47"/>
    </row>
    <row r="181" spans="1:10" ht="13.15" customHeight="1" x14ac:dyDescent="0.2">
      <c r="A181" s="5" t="s">
        <v>848</v>
      </c>
      <c r="B181" s="20" t="s">
        <v>849</v>
      </c>
      <c r="C181" s="42" t="s">
        <v>1213</v>
      </c>
      <c r="D181" s="7">
        <v>-26325</v>
      </c>
      <c r="E181" s="7">
        <v>-104.38</v>
      </c>
      <c r="F181" s="8">
        <v>-4.0000000000000002E-4</v>
      </c>
      <c r="G181" s="9"/>
      <c r="H181" s="47"/>
    </row>
    <row r="182" spans="1:10" ht="13.15" customHeight="1" x14ac:dyDescent="0.2">
      <c r="A182" s="5" t="s">
        <v>842</v>
      </c>
      <c r="B182" s="20" t="s">
        <v>843</v>
      </c>
      <c r="C182" s="42" t="s">
        <v>1213</v>
      </c>
      <c r="D182" s="7">
        <v>-24700</v>
      </c>
      <c r="E182" s="7">
        <v>-71.099999999999994</v>
      </c>
      <c r="F182" s="8">
        <v>-2.9999999999999997E-4</v>
      </c>
      <c r="G182" s="9"/>
      <c r="H182" s="47"/>
    </row>
    <row r="183" spans="1:10" ht="13.15" customHeight="1" x14ac:dyDescent="0.2">
      <c r="A183" s="5" t="s">
        <v>844</v>
      </c>
      <c r="B183" s="20" t="s">
        <v>845</v>
      </c>
      <c r="C183" s="42" t="s">
        <v>1213</v>
      </c>
      <c r="D183" s="7">
        <v>-4200</v>
      </c>
      <c r="E183" s="7">
        <v>-82.32</v>
      </c>
      <c r="F183" s="8">
        <v>-2.9999999999999997E-4</v>
      </c>
      <c r="G183" s="9"/>
      <c r="H183" s="47"/>
    </row>
    <row r="184" spans="1:10" ht="13.15" customHeight="1" x14ac:dyDescent="0.2">
      <c r="A184" s="5" t="s">
        <v>846</v>
      </c>
      <c r="B184" s="20" t="s">
        <v>847</v>
      </c>
      <c r="C184" s="42" t="s">
        <v>1213</v>
      </c>
      <c r="D184" s="7">
        <v>-7500</v>
      </c>
      <c r="E184" s="7">
        <v>-87.32</v>
      </c>
      <c r="F184" s="8">
        <v>-2.9999999999999997E-4</v>
      </c>
      <c r="G184" s="9"/>
      <c r="H184" s="47"/>
    </row>
    <row r="185" spans="1:10" ht="13.15" customHeight="1" x14ac:dyDescent="0.2">
      <c r="A185" s="5" t="s">
        <v>840</v>
      </c>
      <c r="B185" s="20" t="s">
        <v>841</v>
      </c>
      <c r="C185" s="42" t="s">
        <v>1213</v>
      </c>
      <c r="D185" s="7">
        <v>-2625</v>
      </c>
      <c r="E185" s="7">
        <v>-46.58</v>
      </c>
      <c r="F185" s="8">
        <v>-2.0000000000000001E-4</v>
      </c>
      <c r="G185" s="9"/>
      <c r="H185" s="47"/>
    </row>
    <row r="186" spans="1:10" ht="13.15" customHeight="1" x14ac:dyDescent="0.2">
      <c r="A186" s="5" t="s">
        <v>838</v>
      </c>
      <c r="B186" s="20" t="s">
        <v>839</v>
      </c>
      <c r="C186" s="42" t="s">
        <v>1213</v>
      </c>
      <c r="D186" s="7">
        <v>-1700</v>
      </c>
      <c r="E186" s="7">
        <v>-25.89</v>
      </c>
      <c r="F186" s="8">
        <v>-1E-4</v>
      </c>
      <c r="G186" s="9"/>
      <c r="H186" s="47"/>
    </row>
    <row r="187" spans="1:10" ht="13.15" customHeight="1" x14ac:dyDescent="0.2">
      <c r="A187" s="5" t="s">
        <v>273</v>
      </c>
      <c r="B187" s="20" t="s">
        <v>274</v>
      </c>
      <c r="C187" s="42" t="s">
        <v>1213</v>
      </c>
      <c r="D187" s="7">
        <v>-875</v>
      </c>
      <c r="E187" s="7">
        <v>-30.5</v>
      </c>
      <c r="F187" s="8">
        <v>-1E-4</v>
      </c>
      <c r="G187" s="9"/>
      <c r="H187" s="47"/>
    </row>
    <row r="188" spans="1:10" ht="13.15" customHeight="1" x14ac:dyDescent="0.2">
      <c r="A188" s="5" t="s">
        <v>836</v>
      </c>
      <c r="B188" s="20" t="s">
        <v>837</v>
      </c>
      <c r="C188" s="42" t="s">
        <v>1213</v>
      </c>
      <c r="D188" s="7">
        <v>-625</v>
      </c>
      <c r="E188" s="7">
        <v>-11.27</v>
      </c>
      <c r="F188" s="8" t="s">
        <v>423</v>
      </c>
      <c r="G188" s="9"/>
      <c r="H188" s="47"/>
    </row>
    <row r="189" spans="1:10" ht="13.15" customHeight="1" x14ac:dyDescent="0.2">
      <c r="A189" s="47"/>
      <c r="B189" s="21" t="s">
        <v>129</v>
      </c>
      <c r="C189" s="1"/>
      <c r="D189" s="1"/>
      <c r="E189" s="10">
        <v>-197444.01</v>
      </c>
      <c r="F189" s="11">
        <v>-0.75009999999999999</v>
      </c>
      <c r="G189" s="12"/>
      <c r="H189" s="47"/>
    </row>
    <row r="190" spans="1:10" ht="13.15" customHeight="1" x14ac:dyDescent="0.2">
      <c r="A190" s="47"/>
      <c r="B190" s="21" t="s">
        <v>238</v>
      </c>
      <c r="C190" s="13"/>
      <c r="D190" s="13"/>
      <c r="E190" s="10">
        <v>-197444.01</v>
      </c>
      <c r="F190" s="11">
        <v>-0.75009999999999999</v>
      </c>
      <c r="G190" s="12"/>
      <c r="H190" s="47"/>
    </row>
    <row r="191" spans="1:10" x14ac:dyDescent="0.2">
      <c r="B191" s="110"/>
      <c r="C191" s="110"/>
      <c r="D191" s="110"/>
      <c r="E191" s="110"/>
      <c r="F191" s="110"/>
      <c r="G191" s="110"/>
      <c r="H191" s="110"/>
    </row>
    <row r="192" spans="1:10" x14ac:dyDescent="0.2">
      <c r="B192" s="110" t="s">
        <v>1214</v>
      </c>
      <c r="C192" s="110"/>
      <c r="D192" s="110"/>
      <c r="E192" s="110"/>
      <c r="F192" s="110"/>
      <c r="G192" s="110"/>
      <c r="H192" s="110"/>
      <c r="I192" s="110"/>
      <c r="J192" s="110"/>
    </row>
    <row r="193" spans="2:10" x14ac:dyDescent="0.2">
      <c r="B193" s="110" t="s">
        <v>1215</v>
      </c>
      <c r="C193" s="110"/>
      <c r="D193" s="110"/>
      <c r="E193" s="110"/>
      <c r="F193" s="110"/>
      <c r="G193" s="110"/>
      <c r="H193" s="110"/>
      <c r="I193" s="110"/>
      <c r="J193" s="110"/>
    </row>
    <row r="194" spans="2:10" x14ac:dyDescent="0.2">
      <c r="B194" s="110" t="s">
        <v>1216</v>
      </c>
      <c r="C194" s="110"/>
      <c r="D194" s="110"/>
      <c r="E194" s="110"/>
      <c r="F194" s="110"/>
      <c r="G194" s="110"/>
      <c r="H194" s="110"/>
      <c r="I194" s="110"/>
      <c r="J194" s="110"/>
    </row>
    <row r="195" spans="2:10" x14ac:dyDescent="0.2">
      <c r="B195" s="110" t="s">
        <v>1217</v>
      </c>
      <c r="C195" s="110"/>
      <c r="D195" s="110"/>
      <c r="E195" s="110"/>
      <c r="F195" s="110"/>
      <c r="G195" s="110"/>
      <c r="H195" s="110"/>
      <c r="I195" s="110"/>
      <c r="J195" s="110"/>
    </row>
    <row r="196" spans="2:10" x14ac:dyDescent="0.2">
      <c r="B196" s="110"/>
      <c r="C196" s="110"/>
      <c r="D196" s="110"/>
      <c r="E196" s="110"/>
      <c r="F196" s="110"/>
      <c r="G196" s="110"/>
      <c r="H196" s="110"/>
      <c r="I196" s="110"/>
      <c r="J196" s="110"/>
    </row>
    <row r="197" spans="2:10" x14ac:dyDescent="0.2">
      <c r="B197" s="158" t="s">
        <v>1315</v>
      </c>
      <c r="C197" s="159"/>
      <c r="D197" s="159"/>
      <c r="E197" s="159"/>
      <c r="F197" s="159"/>
      <c r="G197" s="161"/>
      <c r="H197" s="162"/>
      <c r="I197" s="110"/>
      <c r="J197" s="110"/>
    </row>
    <row r="198" spans="2:10" x14ac:dyDescent="0.2">
      <c r="B198" s="163" t="s">
        <v>1316</v>
      </c>
      <c r="C198" s="107"/>
      <c r="D198" s="70"/>
      <c r="E198" s="70"/>
      <c r="F198" s="107"/>
      <c r="G198" s="71"/>
      <c r="H198" s="164"/>
      <c r="I198" s="110"/>
      <c r="J198" s="110"/>
    </row>
    <row r="199" spans="2:10" ht="36" x14ac:dyDescent="0.2">
      <c r="B199" s="92" t="s">
        <v>1317</v>
      </c>
      <c r="C199" s="92" t="s">
        <v>1318</v>
      </c>
      <c r="D199" s="91" t="s">
        <v>1319</v>
      </c>
      <c r="E199" s="91" t="s">
        <v>1319</v>
      </c>
      <c r="F199" s="91" t="s">
        <v>1320</v>
      </c>
      <c r="G199" s="71"/>
      <c r="H199" s="164"/>
      <c r="I199" s="110"/>
      <c r="J199" s="110"/>
    </row>
    <row r="200" spans="2:10" x14ac:dyDescent="0.2">
      <c r="B200" s="92"/>
      <c r="C200" s="92"/>
      <c r="D200" s="91" t="s">
        <v>1321</v>
      </c>
      <c r="E200" s="91" t="s">
        <v>1322</v>
      </c>
      <c r="F200" s="91" t="s">
        <v>1321</v>
      </c>
      <c r="G200" s="71"/>
      <c r="H200" s="164"/>
      <c r="I200" s="110"/>
      <c r="J200" s="110"/>
    </row>
    <row r="201" spans="2:10" x14ac:dyDescent="0.2">
      <c r="B201" s="92" t="s">
        <v>237</v>
      </c>
      <c r="C201" s="92" t="s">
        <v>237</v>
      </c>
      <c r="D201" s="92" t="s">
        <v>237</v>
      </c>
      <c r="E201" s="92" t="s">
        <v>237</v>
      </c>
      <c r="F201" s="92" t="s">
        <v>237</v>
      </c>
      <c r="G201" s="71"/>
      <c r="H201" s="164"/>
      <c r="I201" s="110"/>
      <c r="J201" s="110"/>
    </row>
    <row r="202" spans="2:10" x14ac:dyDescent="0.2">
      <c r="B202" s="166"/>
      <c r="C202" s="107"/>
      <c r="D202" s="107"/>
      <c r="E202" s="107"/>
      <c r="F202" s="107"/>
      <c r="G202" s="71"/>
      <c r="H202" s="164"/>
      <c r="I202" s="110"/>
      <c r="J202" s="110"/>
    </row>
    <row r="203" spans="2:10" x14ac:dyDescent="0.2">
      <c r="B203" s="166" t="s">
        <v>1323</v>
      </c>
      <c r="C203" s="107"/>
      <c r="D203" s="107"/>
      <c r="E203" s="107"/>
      <c r="F203" s="107"/>
      <c r="G203" s="71"/>
      <c r="H203" s="164"/>
      <c r="I203" s="110"/>
      <c r="J203" s="110"/>
    </row>
    <row r="204" spans="2:10" x14ac:dyDescent="0.2">
      <c r="B204" s="163"/>
      <c r="C204" s="107"/>
      <c r="D204" s="107"/>
      <c r="E204" s="107"/>
      <c r="F204" s="107"/>
      <c r="G204" s="71"/>
      <c r="H204" s="164"/>
      <c r="I204" s="110"/>
      <c r="J204" s="110"/>
    </row>
    <row r="205" spans="2:10" x14ac:dyDescent="0.2">
      <c r="B205" s="166" t="s">
        <v>1324</v>
      </c>
      <c r="C205" s="107"/>
      <c r="D205" s="146"/>
      <c r="E205" s="107"/>
      <c r="F205" s="107"/>
      <c r="G205" s="71"/>
      <c r="H205" s="164"/>
      <c r="I205" s="110"/>
      <c r="J205" s="110"/>
    </row>
    <row r="206" spans="2:10" x14ac:dyDescent="0.2">
      <c r="B206" s="207" t="s">
        <v>1325</v>
      </c>
      <c r="C206" s="58">
        <v>46171</v>
      </c>
      <c r="D206" s="58">
        <v>46203</v>
      </c>
      <c r="E206" s="107"/>
      <c r="F206" s="109"/>
      <c r="G206" s="71"/>
      <c r="H206" s="164"/>
      <c r="I206" s="110"/>
      <c r="J206" s="110"/>
    </row>
    <row r="207" spans="2:10" x14ac:dyDescent="0.2">
      <c r="B207" s="207" t="s">
        <v>1442</v>
      </c>
      <c r="C207" s="208">
        <v>11.880800000000001</v>
      </c>
      <c r="D207" s="208">
        <v>11.977499999999999</v>
      </c>
      <c r="E207" s="107"/>
      <c r="F207" s="109"/>
      <c r="G207" s="71"/>
      <c r="H207" s="164"/>
      <c r="I207" s="110"/>
      <c r="J207" s="110"/>
    </row>
    <row r="208" spans="2:10" x14ac:dyDescent="0.2">
      <c r="B208" s="207" t="s">
        <v>1443</v>
      </c>
      <c r="C208" s="208">
        <v>11.7738</v>
      </c>
      <c r="D208" s="208">
        <v>11.865600000000001</v>
      </c>
      <c r="E208" s="107"/>
      <c r="F208" s="109"/>
      <c r="G208" s="71"/>
      <c r="H208" s="164"/>
      <c r="I208" s="110"/>
      <c r="J208" s="110"/>
    </row>
    <row r="209" spans="2:10" x14ac:dyDescent="0.2">
      <c r="B209" s="163"/>
      <c r="C209" s="107"/>
      <c r="D209" s="107"/>
      <c r="E209" s="107"/>
      <c r="F209" s="109"/>
      <c r="G209" s="71"/>
      <c r="H209" s="164"/>
      <c r="I209" s="110"/>
      <c r="J209" s="110"/>
    </row>
    <row r="210" spans="2:10" x14ac:dyDescent="0.2">
      <c r="B210" s="166" t="s">
        <v>1633</v>
      </c>
      <c r="C210" s="111"/>
      <c r="D210" s="111"/>
      <c r="E210" s="111"/>
      <c r="F210" s="109"/>
      <c r="G210" s="71"/>
      <c r="H210" s="164"/>
      <c r="I210" s="110"/>
      <c r="J210" s="110"/>
    </row>
    <row r="211" spans="2:10" x14ac:dyDescent="0.2">
      <c r="B211" s="166"/>
      <c r="C211" s="111"/>
      <c r="D211" s="111"/>
      <c r="E211" s="111"/>
      <c r="F211" s="109"/>
      <c r="G211" s="71"/>
      <c r="H211" s="164"/>
      <c r="I211" s="110"/>
      <c r="J211" s="110"/>
    </row>
    <row r="212" spans="2:10" s="110" customFormat="1" x14ac:dyDescent="0.2">
      <c r="B212" s="166" t="s">
        <v>1422</v>
      </c>
      <c r="C212" s="111"/>
      <c r="D212" s="111"/>
      <c r="E212" s="111"/>
      <c r="F212" s="107"/>
      <c r="G212" s="71"/>
      <c r="H212" s="164"/>
    </row>
    <row r="213" spans="2:10" x14ac:dyDescent="0.2">
      <c r="B213" s="166"/>
      <c r="C213" s="111"/>
      <c r="D213" s="111"/>
      <c r="E213" s="111"/>
      <c r="F213" s="107"/>
      <c r="G213" s="90"/>
      <c r="H213" s="167"/>
      <c r="I213" s="110"/>
      <c r="J213" s="110"/>
    </row>
    <row r="214" spans="2:10" x14ac:dyDescent="0.2">
      <c r="B214" s="166" t="s">
        <v>1474</v>
      </c>
      <c r="C214" s="111"/>
      <c r="D214" s="114"/>
      <c r="E214" s="94"/>
      <c r="F214" s="113"/>
      <c r="G214" s="71"/>
      <c r="H214" s="167"/>
      <c r="I214" s="110"/>
      <c r="J214" s="110"/>
    </row>
    <row r="215" spans="2:10" x14ac:dyDescent="0.2">
      <c r="B215" s="168" t="s">
        <v>1332</v>
      </c>
      <c r="C215" s="111"/>
      <c r="D215" s="111"/>
      <c r="E215" s="114"/>
      <c r="F215" s="107"/>
      <c r="G215" s="71"/>
      <c r="H215" s="167"/>
      <c r="I215" s="153"/>
      <c r="J215" s="110"/>
    </row>
    <row r="216" spans="2:10" x14ac:dyDescent="0.2">
      <c r="B216" s="166"/>
      <c r="C216" s="111"/>
      <c r="D216" s="111"/>
      <c r="E216" s="111"/>
      <c r="F216" s="111"/>
      <c r="G216" s="111"/>
      <c r="H216" s="167"/>
      <c r="I216" s="110"/>
      <c r="J216" s="110"/>
    </row>
    <row r="217" spans="2:10" x14ac:dyDescent="0.2">
      <c r="B217" s="166" t="s">
        <v>1444</v>
      </c>
      <c r="C217" s="111"/>
      <c r="D217" s="111"/>
      <c r="E217" s="111"/>
      <c r="F217" s="111"/>
      <c r="G217" s="111"/>
      <c r="H217" s="167"/>
      <c r="I217" s="110"/>
      <c r="J217" s="110"/>
    </row>
    <row r="218" spans="2:10" x14ac:dyDescent="0.2">
      <c r="B218" s="166"/>
      <c r="C218" s="111"/>
      <c r="D218" s="111"/>
      <c r="E218" s="111"/>
      <c r="F218" s="111"/>
      <c r="G218" s="111"/>
      <c r="H218" s="167"/>
      <c r="I218" s="110"/>
      <c r="J218" s="110"/>
    </row>
    <row r="219" spans="2:10" x14ac:dyDescent="0.2">
      <c r="B219" s="166" t="s">
        <v>1627</v>
      </c>
      <c r="C219" s="111"/>
      <c r="D219" s="114"/>
      <c r="E219" s="114"/>
      <c r="F219" s="111"/>
      <c r="G219" s="111"/>
      <c r="H219" s="167"/>
      <c r="I219" s="110"/>
      <c r="J219" s="110"/>
    </row>
    <row r="220" spans="2:10" x14ac:dyDescent="0.2">
      <c r="B220" s="166"/>
      <c r="C220" s="111"/>
      <c r="D220" s="111"/>
      <c r="E220" s="111"/>
      <c r="F220" s="111"/>
      <c r="G220" s="111"/>
      <c r="H220" s="167"/>
      <c r="I220" s="110"/>
      <c r="J220" s="110"/>
    </row>
    <row r="221" spans="2:10" x14ac:dyDescent="0.2">
      <c r="B221" s="166" t="s">
        <v>1648</v>
      </c>
      <c r="C221" s="111"/>
      <c r="D221" s="111"/>
      <c r="E221" s="147"/>
      <c r="F221" s="107"/>
      <c r="G221" s="71"/>
      <c r="H221" s="167"/>
      <c r="I221" s="110"/>
      <c r="J221" s="110"/>
    </row>
    <row r="222" spans="2:10" x14ac:dyDescent="0.2">
      <c r="B222" s="166"/>
      <c r="C222" s="114"/>
      <c r="D222" s="111"/>
      <c r="E222" s="119"/>
      <c r="F222" s="71"/>
      <c r="G222" s="71"/>
      <c r="H222" s="164"/>
      <c r="I222" s="110"/>
      <c r="J222" s="110"/>
    </row>
    <row r="223" spans="2:10" x14ac:dyDescent="0.2">
      <c r="B223" s="172" t="s">
        <v>1629</v>
      </c>
      <c r="C223" s="111"/>
      <c r="D223" s="111"/>
      <c r="E223" s="111"/>
      <c r="F223" s="107"/>
      <c r="G223" s="71"/>
      <c r="H223" s="164"/>
      <c r="I223" s="110"/>
      <c r="J223" s="110"/>
    </row>
    <row r="224" spans="2:10" x14ac:dyDescent="0.2">
      <c r="B224" s="172"/>
      <c r="C224" s="111"/>
      <c r="D224" s="111"/>
      <c r="E224" s="71"/>
      <c r="F224" s="71"/>
      <c r="G224" s="71"/>
      <c r="H224" s="164"/>
      <c r="I224" s="110"/>
      <c r="J224" s="110"/>
    </row>
    <row r="225" spans="2:10" x14ac:dyDescent="0.2">
      <c r="B225" s="172" t="s">
        <v>1334</v>
      </c>
      <c r="C225" s="111"/>
      <c r="D225" s="111"/>
      <c r="E225" s="71"/>
      <c r="F225" s="71"/>
      <c r="G225" s="71"/>
      <c r="H225" s="164"/>
      <c r="I225" s="110"/>
      <c r="J225" s="110"/>
    </row>
    <row r="226" spans="2:10" x14ac:dyDescent="0.2">
      <c r="B226" s="166"/>
      <c r="C226" s="111"/>
      <c r="D226" s="111"/>
      <c r="E226" s="111"/>
      <c r="F226" s="71"/>
      <c r="G226" s="71"/>
      <c r="H226" s="164"/>
      <c r="I226" s="110"/>
      <c r="J226" s="110"/>
    </row>
    <row r="227" spans="2:10" x14ac:dyDescent="0.2">
      <c r="B227" s="166" t="s">
        <v>1335</v>
      </c>
      <c r="C227" s="111"/>
      <c r="D227" s="111"/>
      <c r="E227" s="111"/>
      <c r="F227" s="107"/>
      <c r="G227" s="71"/>
      <c r="H227" s="164"/>
      <c r="I227" s="110"/>
      <c r="J227" s="110"/>
    </row>
    <row r="228" spans="2:10" x14ac:dyDescent="0.2">
      <c r="B228" s="168"/>
      <c r="C228" s="120"/>
      <c r="D228" s="120"/>
      <c r="E228" s="120"/>
      <c r="F228" s="121"/>
      <c r="G228" s="71"/>
      <c r="H228" s="164"/>
      <c r="I228" s="110"/>
      <c r="J228" s="110"/>
    </row>
    <row r="229" spans="2:10" x14ac:dyDescent="0.2">
      <c r="B229" s="168" t="s">
        <v>1445</v>
      </c>
      <c r="C229" s="120"/>
      <c r="D229" s="120"/>
      <c r="E229" s="120"/>
      <c r="F229" s="121"/>
      <c r="G229" s="71"/>
      <c r="H229" s="164"/>
      <c r="I229" s="110"/>
      <c r="J229" s="110"/>
    </row>
    <row r="230" spans="2:10" x14ac:dyDescent="0.2">
      <c r="B230" s="168"/>
      <c r="C230" s="120"/>
      <c r="D230" s="120"/>
      <c r="E230" s="120"/>
      <c r="F230" s="121"/>
      <c r="G230" s="71"/>
      <c r="H230" s="164"/>
      <c r="I230" s="110"/>
      <c r="J230" s="110"/>
    </row>
    <row r="231" spans="2:10" x14ac:dyDescent="0.2">
      <c r="B231" s="166" t="s">
        <v>1337</v>
      </c>
      <c r="C231" s="120"/>
      <c r="D231" s="120"/>
      <c r="E231" s="120"/>
      <c r="F231" s="107"/>
      <c r="G231" s="71"/>
      <c r="H231" s="164"/>
      <c r="I231" s="110"/>
      <c r="J231" s="110"/>
    </row>
    <row r="232" spans="2:10" x14ac:dyDescent="0.2">
      <c r="B232" s="168"/>
      <c r="C232" s="120"/>
      <c r="D232" s="120"/>
      <c r="E232" s="120"/>
      <c r="F232" s="121"/>
      <c r="G232" s="121"/>
      <c r="H232" s="164"/>
      <c r="I232" s="110"/>
      <c r="J232" s="110"/>
    </row>
    <row r="233" spans="2:10" ht="48" x14ac:dyDescent="0.2">
      <c r="B233" s="254" t="s">
        <v>2</v>
      </c>
      <c r="C233" s="255" t="s">
        <v>1341</v>
      </c>
      <c r="D233" s="255" t="s">
        <v>1342</v>
      </c>
      <c r="E233" s="256" t="s">
        <v>5</v>
      </c>
      <c r="F233" s="257" t="s">
        <v>1210</v>
      </c>
      <c r="G233" s="256" t="s">
        <v>1211</v>
      </c>
      <c r="H233" s="255" t="s">
        <v>1343</v>
      </c>
      <c r="I233" s="110"/>
      <c r="J233" s="110"/>
    </row>
    <row r="234" spans="2:10" ht="15" customHeight="1" x14ac:dyDescent="0.2">
      <c r="B234" s="105" t="s">
        <v>773</v>
      </c>
      <c r="C234" s="258">
        <v>389.299328</v>
      </c>
      <c r="D234" s="258">
        <v>393.8</v>
      </c>
      <c r="E234" s="259">
        <v>-232500</v>
      </c>
      <c r="F234" s="259">
        <v>-915.59</v>
      </c>
      <c r="G234" s="347">
        <v>-3.5000000000000001E-3</v>
      </c>
      <c r="H234" s="378">
        <v>41670.027409900002</v>
      </c>
      <c r="I234" s="110"/>
      <c r="J234" s="110"/>
    </row>
    <row r="235" spans="2:10" x14ac:dyDescent="0.2">
      <c r="B235" s="105" t="s">
        <v>132</v>
      </c>
      <c r="C235" s="258">
        <v>982.55242493506489</v>
      </c>
      <c r="D235" s="258">
        <v>1009.9</v>
      </c>
      <c r="E235" s="259">
        <v>-288750</v>
      </c>
      <c r="F235" s="259">
        <v>-2916.09</v>
      </c>
      <c r="G235" s="347">
        <v>-1.11E-2</v>
      </c>
      <c r="H235" s="378"/>
      <c r="I235" s="110"/>
      <c r="J235" s="110"/>
    </row>
    <row r="236" spans="2:10" x14ac:dyDescent="0.2">
      <c r="B236" s="105" t="s">
        <v>741</v>
      </c>
      <c r="C236" s="258">
        <v>206.84414423676012</v>
      </c>
      <c r="D236" s="258">
        <v>205.2</v>
      </c>
      <c r="E236" s="259">
        <v>-1155600</v>
      </c>
      <c r="F236" s="259">
        <v>-2371.29</v>
      </c>
      <c r="G236" s="347">
        <v>-8.9999999999999993E-3</v>
      </c>
      <c r="H236" s="378"/>
      <c r="I236" s="110"/>
      <c r="J236" s="110"/>
    </row>
    <row r="237" spans="2:10" x14ac:dyDescent="0.2">
      <c r="B237" s="105" t="s">
        <v>204</v>
      </c>
      <c r="C237" s="258">
        <v>1790.582008018868</v>
      </c>
      <c r="D237" s="258">
        <v>1792.4</v>
      </c>
      <c r="E237" s="259">
        <v>-63600</v>
      </c>
      <c r="F237" s="259">
        <v>-1139.97</v>
      </c>
      <c r="G237" s="347">
        <v>-4.3E-3</v>
      </c>
      <c r="H237" s="378"/>
      <c r="I237" s="110"/>
      <c r="J237" s="110"/>
    </row>
    <row r="238" spans="2:10" x14ac:dyDescent="0.2">
      <c r="B238" s="105" t="s">
        <v>720</v>
      </c>
      <c r="C238" s="258">
        <v>408.02838805033832</v>
      </c>
      <c r="D238" s="258">
        <v>417.7</v>
      </c>
      <c r="E238" s="259">
        <v>-1976625</v>
      </c>
      <c r="F238" s="259">
        <v>-8256.36</v>
      </c>
      <c r="G238" s="347">
        <v>-3.1399999999999997E-2</v>
      </c>
      <c r="H238" s="378"/>
      <c r="I238" s="110"/>
      <c r="J238" s="110"/>
    </row>
    <row r="239" spans="2:10" x14ac:dyDescent="0.2">
      <c r="B239" s="105" t="s">
        <v>170</v>
      </c>
      <c r="C239" s="258">
        <v>422.56457544583856</v>
      </c>
      <c r="D239" s="258">
        <v>414.1</v>
      </c>
      <c r="E239" s="259">
        <v>-1380825</v>
      </c>
      <c r="F239" s="259">
        <v>-5718</v>
      </c>
      <c r="G239" s="347">
        <v>-2.1700000000000001E-2</v>
      </c>
      <c r="H239" s="378"/>
      <c r="I239" s="110"/>
      <c r="J239" s="110"/>
    </row>
    <row r="240" spans="2:10" x14ac:dyDescent="0.2">
      <c r="B240" s="105" t="s">
        <v>116</v>
      </c>
      <c r="C240" s="258">
        <v>407.37063999999998</v>
      </c>
      <c r="D240" s="258">
        <v>394.8</v>
      </c>
      <c r="E240" s="259">
        <v>-136000</v>
      </c>
      <c r="F240" s="259">
        <v>-536.92999999999995</v>
      </c>
      <c r="G240" s="347">
        <v>-2E-3</v>
      </c>
      <c r="H240" s="378"/>
      <c r="I240" s="110"/>
      <c r="J240" s="110"/>
    </row>
    <row r="241" spans="2:10" x14ac:dyDescent="0.2">
      <c r="B241" s="105" t="s">
        <v>767</v>
      </c>
      <c r="C241" s="258">
        <v>423.05044019607845</v>
      </c>
      <c r="D241" s="258">
        <v>421.2</v>
      </c>
      <c r="E241" s="259">
        <v>-255000</v>
      </c>
      <c r="F241" s="259">
        <v>-1074.06</v>
      </c>
      <c r="G241" s="347">
        <v>-4.1000000000000003E-3</v>
      </c>
      <c r="H241" s="378"/>
      <c r="I241" s="110"/>
      <c r="J241" s="110"/>
    </row>
    <row r="242" spans="2:10" x14ac:dyDescent="0.2">
      <c r="B242" s="105" t="s">
        <v>738</v>
      </c>
      <c r="C242" s="258">
        <v>279.40906584143823</v>
      </c>
      <c r="D242" s="258">
        <v>274.39999999999998</v>
      </c>
      <c r="E242" s="259">
        <v>-933075</v>
      </c>
      <c r="F242" s="259">
        <v>-2560.36</v>
      </c>
      <c r="G242" s="347">
        <v>-9.7000000000000003E-3</v>
      </c>
      <c r="H242" s="378"/>
      <c r="I242" s="110"/>
      <c r="J242" s="110"/>
    </row>
    <row r="243" spans="2:10" x14ac:dyDescent="0.2">
      <c r="B243" s="105" t="s">
        <v>54</v>
      </c>
      <c r="C243" s="258">
        <v>1895.2612441588074</v>
      </c>
      <c r="D243" s="258">
        <v>1854</v>
      </c>
      <c r="E243" s="259">
        <v>-657400</v>
      </c>
      <c r="F243" s="259">
        <v>-12188.2</v>
      </c>
      <c r="G243" s="347">
        <v>-4.6300000000000001E-2</v>
      </c>
      <c r="H243" s="378"/>
      <c r="I243" s="110"/>
      <c r="J243" s="110"/>
    </row>
    <row r="244" spans="2:10" x14ac:dyDescent="0.2">
      <c r="B244" s="105" t="s">
        <v>154</v>
      </c>
      <c r="C244" s="258">
        <v>130.59209818018323</v>
      </c>
      <c r="D244" s="258">
        <v>126.52</v>
      </c>
      <c r="E244" s="259">
        <v>-4448250</v>
      </c>
      <c r="F244" s="259">
        <v>-5627.93</v>
      </c>
      <c r="G244" s="347">
        <v>-2.1399999999999999E-2</v>
      </c>
      <c r="H244" s="378"/>
      <c r="I244" s="110"/>
      <c r="J244" s="110"/>
    </row>
    <row r="245" spans="2:10" x14ac:dyDescent="0.2">
      <c r="B245" s="105" t="s">
        <v>784</v>
      </c>
      <c r="C245" s="258">
        <v>275.11819189189191</v>
      </c>
      <c r="D245" s="258">
        <v>273.8</v>
      </c>
      <c r="E245" s="259">
        <v>-159100</v>
      </c>
      <c r="F245" s="259">
        <v>-435.62</v>
      </c>
      <c r="G245" s="347">
        <v>-1.6999999999999999E-3</v>
      </c>
      <c r="H245" s="378"/>
      <c r="I245" s="110"/>
      <c r="J245" s="110"/>
    </row>
    <row r="246" spans="2:10" x14ac:dyDescent="0.2">
      <c r="B246" s="105" t="s">
        <v>64</v>
      </c>
      <c r="C246" s="258">
        <v>1105.8230307692309</v>
      </c>
      <c r="D246" s="258">
        <v>1120.3</v>
      </c>
      <c r="E246" s="259">
        <v>-58500</v>
      </c>
      <c r="F246" s="259">
        <v>-655.38</v>
      </c>
      <c r="G246" s="347">
        <v>-2.5000000000000001E-3</v>
      </c>
      <c r="H246" s="378"/>
      <c r="I246" s="110"/>
      <c r="J246" s="110"/>
    </row>
    <row r="247" spans="2:10" x14ac:dyDescent="0.2">
      <c r="B247" s="105" t="s">
        <v>802</v>
      </c>
      <c r="C247" s="258">
        <v>387.19441111111109</v>
      </c>
      <c r="D247" s="258">
        <v>387.6</v>
      </c>
      <c r="E247" s="259">
        <v>-64800</v>
      </c>
      <c r="F247" s="259">
        <v>-251.16</v>
      </c>
      <c r="G247" s="347">
        <v>-1E-3</v>
      </c>
      <c r="H247" s="378"/>
      <c r="I247" s="110"/>
      <c r="J247" s="110"/>
    </row>
    <row r="248" spans="2:10" x14ac:dyDescent="0.2">
      <c r="B248" s="105" t="s">
        <v>833</v>
      </c>
      <c r="C248" s="258">
        <v>1754.8</v>
      </c>
      <c r="D248" s="258">
        <v>1802.7</v>
      </c>
      <c r="E248" s="259">
        <v>-625</v>
      </c>
      <c r="F248" s="259">
        <v>-11.27</v>
      </c>
      <c r="G248" s="347" t="s">
        <v>423</v>
      </c>
      <c r="H248" s="378"/>
      <c r="I248" s="110"/>
      <c r="J248" s="110"/>
    </row>
    <row r="249" spans="2:10" x14ac:dyDescent="0.2">
      <c r="B249" s="105" t="s">
        <v>68</v>
      </c>
      <c r="C249" s="258">
        <v>1451.9718285100901</v>
      </c>
      <c r="D249" s="258">
        <v>1476.6</v>
      </c>
      <c r="E249" s="259">
        <v>-116450</v>
      </c>
      <c r="F249" s="259">
        <v>-1719.5</v>
      </c>
      <c r="G249" s="347">
        <v>-6.4999999999999997E-3</v>
      </c>
      <c r="H249" s="378"/>
      <c r="I249" s="110"/>
      <c r="J249" s="110"/>
    </row>
    <row r="250" spans="2:10" x14ac:dyDescent="0.2">
      <c r="B250" s="105" t="s">
        <v>29</v>
      </c>
      <c r="C250" s="258">
        <v>442.58738719211823</v>
      </c>
      <c r="D250" s="258">
        <v>441.75</v>
      </c>
      <c r="E250" s="259">
        <v>-274050</v>
      </c>
      <c r="F250" s="259">
        <v>-1210.6199999999999</v>
      </c>
      <c r="G250" s="347">
        <v>-4.5999999999999999E-3</v>
      </c>
      <c r="H250" s="378"/>
      <c r="I250" s="110"/>
      <c r="J250" s="110"/>
    </row>
    <row r="251" spans="2:10" x14ac:dyDescent="0.2">
      <c r="B251" s="105" t="s">
        <v>780</v>
      </c>
      <c r="C251" s="258">
        <v>421.43694904</v>
      </c>
      <c r="D251" s="258">
        <v>419.95</v>
      </c>
      <c r="E251" s="259">
        <v>-125000</v>
      </c>
      <c r="F251" s="259">
        <v>-524.94000000000005</v>
      </c>
      <c r="G251" s="347">
        <v>-2E-3</v>
      </c>
      <c r="H251" s="378"/>
      <c r="I251" s="110"/>
      <c r="J251" s="110"/>
    </row>
    <row r="252" spans="2:10" x14ac:dyDescent="0.2">
      <c r="B252" s="105" t="s">
        <v>167</v>
      </c>
      <c r="C252" s="258">
        <v>6764.7428342857147</v>
      </c>
      <c r="D252" s="258">
        <v>6604</v>
      </c>
      <c r="E252" s="259">
        <v>-3500</v>
      </c>
      <c r="F252" s="259">
        <v>-231.14</v>
      </c>
      <c r="G252" s="347">
        <v>-8.9999999999999998E-4</v>
      </c>
      <c r="H252" s="378"/>
      <c r="I252" s="110"/>
      <c r="J252" s="110"/>
    </row>
    <row r="253" spans="2:10" x14ac:dyDescent="0.2">
      <c r="B253" s="105" t="s">
        <v>191</v>
      </c>
      <c r="C253" s="258">
        <v>621.59351622243264</v>
      </c>
      <c r="D253" s="258">
        <v>619.85</v>
      </c>
      <c r="E253" s="259">
        <v>-369550</v>
      </c>
      <c r="F253" s="259">
        <v>-2290.66</v>
      </c>
      <c r="G253" s="347">
        <v>-8.6999999999999994E-3</v>
      </c>
      <c r="H253" s="378"/>
      <c r="I253" s="110"/>
      <c r="J253" s="110"/>
    </row>
    <row r="254" spans="2:10" x14ac:dyDescent="0.2">
      <c r="B254" s="105" t="s">
        <v>198</v>
      </c>
      <c r="C254" s="258">
        <v>7620.3483090163936</v>
      </c>
      <c r="D254" s="258">
        <v>7096.5</v>
      </c>
      <c r="E254" s="259">
        <v>-48800</v>
      </c>
      <c r="F254" s="259">
        <v>-3463.09</v>
      </c>
      <c r="G254" s="347">
        <v>-1.32E-2</v>
      </c>
      <c r="H254" s="378"/>
      <c r="I254" s="110"/>
      <c r="J254" s="110"/>
    </row>
    <row r="255" spans="2:10" x14ac:dyDescent="0.2">
      <c r="B255" s="105" t="s">
        <v>758</v>
      </c>
      <c r="C255" s="258">
        <v>2196.9391655855857</v>
      </c>
      <c r="D255" s="258">
        <v>2219.1999999999998</v>
      </c>
      <c r="E255" s="259">
        <v>-55500</v>
      </c>
      <c r="F255" s="259">
        <v>-1231.6600000000001</v>
      </c>
      <c r="G255" s="347">
        <v>-4.7000000000000002E-3</v>
      </c>
      <c r="H255" s="378"/>
      <c r="I255" s="110"/>
      <c r="J255" s="110"/>
    </row>
    <row r="256" spans="2:10" x14ac:dyDescent="0.2">
      <c r="B256" s="105" t="s">
        <v>731</v>
      </c>
      <c r="C256" s="258">
        <v>109.39067244603744</v>
      </c>
      <c r="D256" s="258">
        <v>112.78</v>
      </c>
      <c r="E256" s="259">
        <v>-3138750</v>
      </c>
      <c r="F256" s="259">
        <v>-3539.88</v>
      </c>
      <c r="G256" s="347">
        <v>-1.35E-2</v>
      </c>
      <c r="H256" s="378"/>
      <c r="I256" s="110"/>
      <c r="J256" s="110"/>
    </row>
    <row r="257" spans="2:10" x14ac:dyDescent="0.2">
      <c r="B257" s="105" t="s">
        <v>805</v>
      </c>
      <c r="C257" s="258">
        <v>1840.0146470588236</v>
      </c>
      <c r="D257" s="258">
        <v>1870.9</v>
      </c>
      <c r="E257" s="259">
        <v>-11050</v>
      </c>
      <c r="F257" s="259">
        <v>-206.73</v>
      </c>
      <c r="G257" s="347">
        <v>-8.0000000000000004E-4</v>
      </c>
      <c r="H257" s="378"/>
      <c r="I257" s="110"/>
      <c r="J257" s="110"/>
    </row>
    <row r="258" spans="2:10" x14ac:dyDescent="0.2">
      <c r="B258" s="105" t="s">
        <v>188</v>
      </c>
      <c r="C258" s="258">
        <v>3169.2</v>
      </c>
      <c r="D258" s="258">
        <v>3133.8</v>
      </c>
      <c r="E258" s="259">
        <v>-11000</v>
      </c>
      <c r="F258" s="259">
        <v>-344.72</v>
      </c>
      <c r="G258" s="347">
        <v>-1.2999999999999999E-3</v>
      </c>
      <c r="H258" s="378"/>
      <c r="I258" s="110"/>
      <c r="J258" s="110"/>
    </row>
    <row r="259" spans="2:10" x14ac:dyDescent="0.2">
      <c r="B259" s="105" t="s">
        <v>188</v>
      </c>
      <c r="C259" s="258">
        <v>3148.8650655172414</v>
      </c>
      <c r="D259" s="258">
        <v>3118.6</v>
      </c>
      <c r="E259" s="259">
        <v>-58000</v>
      </c>
      <c r="F259" s="259">
        <v>-1808.79</v>
      </c>
      <c r="G259" s="347">
        <v>-6.8999999999999999E-3</v>
      </c>
      <c r="H259" s="378"/>
      <c r="I259" s="110"/>
      <c r="J259" s="110"/>
    </row>
    <row r="260" spans="2:10" x14ac:dyDescent="0.2">
      <c r="B260" s="105" t="s">
        <v>820</v>
      </c>
      <c r="C260" s="258">
        <v>1219.9933000000001</v>
      </c>
      <c r="D260" s="258">
        <v>1164.3</v>
      </c>
      <c r="E260" s="259">
        <v>-7500</v>
      </c>
      <c r="F260" s="259">
        <v>-87.32</v>
      </c>
      <c r="G260" s="347">
        <v>-2.9999999999999997E-4</v>
      </c>
      <c r="H260" s="378"/>
      <c r="I260" s="110"/>
      <c r="J260" s="110"/>
    </row>
    <row r="261" spans="2:10" x14ac:dyDescent="0.2">
      <c r="B261" s="105" t="s">
        <v>143</v>
      </c>
      <c r="C261" s="258">
        <v>4446.2291794871799</v>
      </c>
      <c r="D261" s="258">
        <v>4410.7</v>
      </c>
      <c r="E261" s="259">
        <v>-58500</v>
      </c>
      <c r="F261" s="259">
        <v>-2580.2600000000002</v>
      </c>
      <c r="G261" s="347">
        <v>-9.7999999999999997E-3</v>
      </c>
      <c r="H261" s="378"/>
      <c r="I261" s="110"/>
      <c r="J261" s="110"/>
    </row>
    <row r="262" spans="2:10" x14ac:dyDescent="0.2">
      <c r="B262" s="105" t="s">
        <v>14</v>
      </c>
      <c r="C262" s="258">
        <v>787.74997609092759</v>
      </c>
      <c r="D262" s="258">
        <v>802.9</v>
      </c>
      <c r="E262" s="259">
        <v>-1970800</v>
      </c>
      <c r="F262" s="259">
        <v>-15823.55</v>
      </c>
      <c r="G262" s="347">
        <v>-6.0100000000000001E-2</v>
      </c>
      <c r="H262" s="378"/>
      <c r="I262" s="110"/>
      <c r="J262" s="110"/>
    </row>
    <row r="263" spans="2:10" x14ac:dyDescent="0.2">
      <c r="B263" s="105" t="s">
        <v>173</v>
      </c>
      <c r="C263" s="258">
        <v>1091.0699877777777</v>
      </c>
      <c r="D263" s="258">
        <v>959.5</v>
      </c>
      <c r="E263" s="259">
        <v>-63000</v>
      </c>
      <c r="F263" s="259">
        <v>-604.49</v>
      </c>
      <c r="G263" s="347">
        <v>-2.3E-3</v>
      </c>
      <c r="H263" s="378"/>
      <c r="I263" s="110"/>
      <c r="J263" s="110"/>
    </row>
    <row r="264" spans="2:10" x14ac:dyDescent="0.2">
      <c r="B264" s="105" t="s">
        <v>164</v>
      </c>
      <c r="C264" s="258">
        <v>2182.4759960000001</v>
      </c>
      <c r="D264" s="258">
        <v>2135.1</v>
      </c>
      <c r="E264" s="259">
        <v>-7500</v>
      </c>
      <c r="F264" s="259">
        <v>-160.13</v>
      </c>
      <c r="G264" s="347">
        <v>-5.9999999999999995E-4</v>
      </c>
      <c r="H264" s="378"/>
      <c r="I264" s="110"/>
      <c r="J264" s="110"/>
    </row>
    <row r="265" spans="2:10" x14ac:dyDescent="0.2">
      <c r="B265" s="105" t="s">
        <v>817</v>
      </c>
      <c r="C265" s="258">
        <v>398.78460778727447</v>
      </c>
      <c r="D265" s="258">
        <v>396.5</v>
      </c>
      <c r="E265" s="259">
        <v>-26325</v>
      </c>
      <c r="F265" s="259">
        <v>-104.38</v>
      </c>
      <c r="G265" s="347">
        <v>-4.0000000000000002E-4</v>
      </c>
      <c r="H265" s="378"/>
      <c r="I265" s="110"/>
      <c r="J265" s="110"/>
    </row>
    <row r="266" spans="2:10" x14ac:dyDescent="0.2">
      <c r="B266" s="105" t="s">
        <v>26</v>
      </c>
      <c r="C266" s="258">
        <v>1393.4011</v>
      </c>
      <c r="D266" s="258">
        <v>1381</v>
      </c>
      <c r="E266" s="259">
        <v>-306600</v>
      </c>
      <c r="F266" s="259">
        <v>-4234.1499999999996</v>
      </c>
      <c r="G266" s="347">
        <v>-1.61E-2</v>
      </c>
      <c r="H266" s="378"/>
      <c r="I266" s="110"/>
      <c r="J266" s="110"/>
    </row>
    <row r="267" spans="2:10" x14ac:dyDescent="0.2">
      <c r="B267" s="105" t="s">
        <v>26</v>
      </c>
      <c r="C267" s="258">
        <v>1376.6758051495017</v>
      </c>
      <c r="D267" s="258">
        <v>1384.2</v>
      </c>
      <c r="E267" s="259">
        <v>-842800</v>
      </c>
      <c r="F267" s="259">
        <v>-11666.04</v>
      </c>
      <c r="G267" s="347">
        <v>-4.4299999999999999E-2</v>
      </c>
      <c r="H267" s="378"/>
      <c r="I267" s="110"/>
      <c r="J267" s="110"/>
    </row>
    <row r="268" spans="2:10" x14ac:dyDescent="0.2">
      <c r="B268" s="105" t="s">
        <v>207</v>
      </c>
      <c r="C268" s="258">
        <v>79.919830902214244</v>
      </c>
      <c r="D268" s="258">
        <v>79.790000000000006</v>
      </c>
      <c r="E268" s="259">
        <v>-6993350</v>
      </c>
      <c r="F268" s="259">
        <v>-5579.99</v>
      </c>
      <c r="G268" s="347">
        <v>-2.12E-2</v>
      </c>
      <c r="H268" s="378"/>
      <c r="I268" s="110"/>
      <c r="J268" s="110"/>
    </row>
    <row r="269" spans="2:10" x14ac:dyDescent="0.2">
      <c r="B269" s="105" t="s">
        <v>754</v>
      </c>
      <c r="C269" s="258">
        <v>721.8534384259259</v>
      </c>
      <c r="D269" s="258">
        <v>719.2</v>
      </c>
      <c r="E269" s="259">
        <v>-216000</v>
      </c>
      <c r="F269" s="259">
        <v>-1553.47</v>
      </c>
      <c r="G269" s="347">
        <v>-5.8999999999999999E-3</v>
      </c>
      <c r="H269" s="378"/>
      <c r="I269" s="110"/>
      <c r="J269" s="110"/>
    </row>
    <row r="270" spans="2:10" x14ac:dyDescent="0.2">
      <c r="B270" s="105" t="s">
        <v>790</v>
      </c>
      <c r="C270" s="258">
        <v>92.225661666666667</v>
      </c>
      <c r="D270" s="258">
        <v>90.8</v>
      </c>
      <c r="E270" s="259">
        <v>-384000</v>
      </c>
      <c r="F270" s="259">
        <v>-348.67</v>
      </c>
      <c r="G270" s="347">
        <v>-1.2999999999999999E-3</v>
      </c>
      <c r="H270" s="378"/>
      <c r="I270" s="110"/>
      <c r="J270" s="110"/>
    </row>
    <row r="271" spans="2:10" x14ac:dyDescent="0.2">
      <c r="B271" s="105" t="s">
        <v>814</v>
      </c>
      <c r="C271" s="258">
        <v>145.60248502564102</v>
      </c>
      <c r="D271" s="258">
        <v>140.38</v>
      </c>
      <c r="E271" s="259">
        <v>-97500</v>
      </c>
      <c r="F271" s="259">
        <v>-136.87</v>
      </c>
      <c r="G271" s="347">
        <v>-5.0000000000000001E-4</v>
      </c>
      <c r="H271" s="378"/>
      <c r="I271" s="110"/>
      <c r="J271" s="110"/>
    </row>
    <row r="272" spans="2:10" x14ac:dyDescent="0.2">
      <c r="B272" s="105" t="s">
        <v>22</v>
      </c>
      <c r="C272" s="258">
        <v>292.03094772309277</v>
      </c>
      <c r="D272" s="258">
        <v>288.55</v>
      </c>
      <c r="E272" s="259">
        <v>-339825</v>
      </c>
      <c r="F272" s="259">
        <v>-980.57</v>
      </c>
      <c r="G272" s="347">
        <v>-3.7000000000000002E-3</v>
      </c>
      <c r="H272" s="378"/>
      <c r="I272" s="110"/>
      <c r="J272" s="110"/>
    </row>
    <row r="273" spans="2:10" x14ac:dyDescent="0.2">
      <c r="B273" s="105" t="s">
        <v>214</v>
      </c>
      <c r="C273" s="258">
        <v>1262.3941443583119</v>
      </c>
      <c r="D273" s="258">
        <v>1227.3</v>
      </c>
      <c r="E273" s="259">
        <v>-58050</v>
      </c>
      <c r="F273" s="259">
        <v>-712.45</v>
      </c>
      <c r="G273" s="347">
        <v>-2.7000000000000001E-3</v>
      </c>
      <c r="H273" s="378"/>
      <c r="I273" s="110"/>
      <c r="J273" s="110"/>
    </row>
    <row r="274" spans="2:10" x14ac:dyDescent="0.2">
      <c r="B274" s="105" t="s">
        <v>37</v>
      </c>
      <c r="C274" s="258">
        <v>408.55205880574454</v>
      </c>
      <c r="D274" s="258">
        <v>394.8</v>
      </c>
      <c r="E274" s="259">
        <v>-2646000</v>
      </c>
      <c r="F274" s="259">
        <v>-10446.41</v>
      </c>
      <c r="G274" s="347">
        <v>-3.9699999999999999E-2</v>
      </c>
      <c r="H274" s="378"/>
      <c r="I274" s="110"/>
      <c r="J274" s="110"/>
    </row>
    <row r="275" spans="2:10" x14ac:dyDescent="0.2">
      <c r="B275" s="105" t="s">
        <v>787</v>
      </c>
      <c r="C275" s="258">
        <v>3927.0470005602242</v>
      </c>
      <c r="D275" s="258">
        <v>4165.6000000000004</v>
      </c>
      <c r="E275" s="259">
        <v>-8925</v>
      </c>
      <c r="F275" s="259">
        <v>-371.78</v>
      </c>
      <c r="G275" s="347">
        <v>-1.4E-3</v>
      </c>
      <c r="H275" s="378"/>
      <c r="I275" s="110"/>
      <c r="J275" s="110"/>
    </row>
    <row r="276" spans="2:10" x14ac:dyDescent="0.2">
      <c r="B276" s="105" t="s">
        <v>830</v>
      </c>
      <c r="C276" s="258">
        <v>1459</v>
      </c>
      <c r="D276" s="258">
        <v>1523.2</v>
      </c>
      <c r="E276" s="259">
        <v>-1700</v>
      </c>
      <c r="F276" s="259">
        <v>-25.89</v>
      </c>
      <c r="G276" s="347">
        <v>-1E-4</v>
      </c>
      <c r="H276" s="378"/>
      <c r="I276" s="110"/>
      <c r="J276" s="110"/>
    </row>
    <row r="277" spans="2:10" x14ac:dyDescent="0.2">
      <c r="B277" s="105" t="s">
        <v>770</v>
      </c>
      <c r="C277" s="258">
        <v>550.67985397727273</v>
      </c>
      <c r="D277" s="258">
        <v>565.70000000000005</v>
      </c>
      <c r="E277" s="259">
        <v>-176000</v>
      </c>
      <c r="F277" s="259">
        <v>-995.63</v>
      </c>
      <c r="G277" s="347">
        <v>-3.8E-3</v>
      </c>
      <c r="H277" s="378"/>
      <c r="I277" s="110"/>
      <c r="J277" s="110"/>
    </row>
    <row r="278" spans="2:10" x14ac:dyDescent="0.2">
      <c r="B278" s="105" t="s">
        <v>796</v>
      </c>
      <c r="C278" s="258">
        <v>928.23696765217392</v>
      </c>
      <c r="D278" s="258">
        <v>962.6</v>
      </c>
      <c r="E278" s="259">
        <v>-28750</v>
      </c>
      <c r="F278" s="259">
        <v>-276.75</v>
      </c>
      <c r="G278" s="347">
        <v>-1.1000000000000001E-3</v>
      </c>
      <c r="H278" s="378"/>
      <c r="I278" s="110"/>
      <c r="J278" s="110"/>
    </row>
    <row r="279" spans="2:10" x14ac:dyDescent="0.2">
      <c r="B279" s="105" t="s">
        <v>40</v>
      </c>
      <c r="C279" s="258">
        <v>3102.25735133736</v>
      </c>
      <c r="D279" s="258">
        <v>3060.8</v>
      </c>
      <c r="E279" s="259">
        <v>-231800</v>
      </c>
      <c r="F279" s="259">
        <v>-7094.93</v>
      </c>
      <c r="G279" s="347">
        <v>-2.7E-2</v>
      </c>
      <c r="H279" s="378"/>
      <c r="I279" s="110"/>
      <c r="J279" s="110"/>
    </row>
    <row r="280" spans="2:10" x14ac:dyDescent="0.2">
      <c r="B280" s="105" t="s">
        <v>58</v>
      </c>
      <c r="C280" s="258">
        <v>13387.499984210526</v>
      </c>
      <c r="D280" s="258">
        <v>14176</v>
      </c>
      <c r="E280" s="259">
        <v>-3800</v>
      </c>
      <c r="F280" s="259">
        <v>-538.69000000000005</v>
      </c>
      <c r="G280" s="347">
        <v>-2E-3</v>
      </c>
      <c r="H280" s="378"/>
      <c r="I280" s="110"/>
      <c r="J280" s="110"/>
    </row>
    <row r="281" spans="2:10" x14ac:dyDescent="0.2">
      <c r="B281" s="105" t="s">
        <v>744</v>
      </c>
      <c r="C281" s="258">
        <v>105.70956741214057</v>
      </c>
      <c r="D281" s="258">
        <v>105.79</v>
      </c>
      <c r="E281" s="259">
        <v>-2034500</v>
      </c>
      <c r="F281" s="259">
        <v>-2152.3000000000002</v>
      </c>
      <c r="G281" s="347">
        <v>-8.2000000000000007E-3</v>
      </c>
      <c r="H281" s="378"/>
      <c r="I281" s="110"/>
      <c r="J281" s="110"/>
    </row>
    <row r="282" spans="2:10" x14ac:dyDescent="0.2">
      <c r="B282" s="105" t="s">
        <v>727</v>
      </c>
      <c r="C282" s="258">
        <v>86.505060148510367</v>
      </c>
      <c r="D282" s="258">
        <v>85.78</v>
      </c>
      <c r="E282" s="259">
        <v>-5521500</v>
      </c>
      <c r="F282" s="259">
        <v>-4736.34</v>
      </c>
      <c r="G282" s="347">
        <v>-1.7999999999999999E-2</v>
      </c>
      <c r="H282" s="378"/>
      <c r="I282" s="110"/>
      <c r="J282" s="110"/>
    </row>
    <row r="283" spans="2:10" x14ac:dyDescent="0.2">
      <c r="B283" s="105" t="s">
        <v>748</v>
      </c>
      <c r="C283" s="258">
        <v>379.14211309904152</v>
      </c>
      <c r="D283" s="258">
        <v>358.45</v>
      </c>
      <c r="E283" s="259">
        <v>-469500</v>
      </c>
      <c r="F283" s="259">
        <v>-1682.92</v>
      </c>
      <c r="G283" s="347">
        <v>-6.4000000000000003E-3</v>
      </c>
      <c r="H283" s="378"/>
      <c r="I283" s="110"/>
      <c r="J283" s="110"/>
    </row>
    <row r="284" spans="2:10" x14ac:dyDescent="0.2">
      <c r="B284" s="105" t="s">
        <v>793</v>
      </c>
      <c r="C284" s="258">
        <v>1111.8764705882354</v>
      </c>
      <c r="D284" s="258">
        <v>1151.2</v>
      </c>
      <c r="E284" s="259">
        <v>-24650</v>
      </c>
      <c r="F284" s="259">
        <v>-283.77</v>
      </c>
      <c r="G284" s="347">
        <v>-1.1000000000000001E-3</v>
      </c>
      <c r="H284" s="378"/>
      <c r="I284" s="110"/>
      <c r="J284" s="110"/>
    </row>
    <row r="285" spans="2:10" x14ac:dyDescent="0.2">
      <c r="B285" s="105" t="s">
        <v>177</v>
      </c>
      <c r="C285" s="258">
        <v>290.79547479479481</v>
      </c>
      <c r="D285" s="258">
        <v>236.3</v>
      </c>
      <c r="E285" s="259">
        <v>-249750</v>
      </c>
      <c r="F285" s="259">
        <v>-590.16</v>
      </c>
      <c r="G285" s="347">
        <v>-2.2000000000000001E-3</v>
      </c>
      <c r="H285" s="378"/>
      <c r="I285" s="110"/>
      <c r="J285" s="110"/>
    </row>
    <row r="286" spans="2:10" x14ac:dyDescent="0.2">
      <c r="B286" s="105" t="s">
        <v>18</v>
      </c>
      <c r="C286" s="258">
        <v>291.43076153846152</v>
      </c>
      <c r="D286" s="258">
        <v>287.85000000000002</v>
      </c>
      <c r="E286" s="259">
        <v>-24700</v>
      </c>
      <c r="F286" s="259">
        <v>-71.099999999999994</v>
      </c>
      <c r="G286" s="347">
        <v>-2.9999999999999997E-4</v>
      </c>
      <c r="H286" s="378"/>
      <c r="I286" s="110"/>
      <c r="J286" s="110"/>
    </row>
    <row r="287" spans="2:10" x14ac:dyDescent="0.2">
      <c r="B287" s="105" t="s">
        <v>799</v>
      </c>
      <c r="C287" s="258">
        <v>1039.2640871794872</v>
      </c>
      <c r="D287" s="258">
        <v>1047.4000000000001</v>
      </c>
      <c r="E287" s="259">
        <v>-25350</v>
      </c>
      <c r="F287" s="259">
        <v>-265.52</v>
      </c>
      <c r="G287" s="347">
        <v>-1E-3</v>
      </c>
      <c r="H287" s="378"/>
      <c r="I287" s="110"/>
      <c r="J287" s="110"/>
    </row>
    <row r="288" spans="2:10" x14ac:dyDescent="0.2">
      <c r="B288" s="105" t="s">
        <v>823</v>
      </c>
      <c r="C288" s="258">
        <v>1905.5416666666667</v>
      </c>
      <c r="D288" s="258">
        <v>1960.1</v>
      </c>
      <c r="E288" s="259">
        <v>-4200</v>
      </c>
      <c r="F288" s="259">
        <v>-82.32</v>
      </c>
      <c r="G288" s="347">
        <v>-2.9999999999999997E-4</v>
      </c>
      <c r="H288" s="378"/>
      <c r="I288" s="110"/>
      <c r="J288" s="110"/>
    </row>
    <row r="289" spans="2:10" x14ac:dyDescent="0.2">
      <c r="B289" s="105" t="s">
        <v>735</v>
      </c>
      <c r="C289" s="258">
        <v>108.27589609609609</v>
      </c>
      <c r="D289" s="258">
        <v>107.36</v>
      </c>
      <c r="E289" s="259">
        <v>-2664000</v>
      </c>
      <c r="F289" s="259">
        <v>-2860.07</v>
      </c>
      <c r="G289" s="347">
        <v>-1.09E-2</v>
      </c>
      <c r="H289" s="378"/>
      <c r="I289" s="110"/>
      <c r="J289" s="110"/>
    </row>
    <row r="290" spans="2:10" x14ac:dyDescent="0.2">
      <c r="B290" s="105" t="s">
        <v>761</v>
      </c>
      <c r="C290" s="258">
        <v>242.58189909945571</v>
      </c>
      <c r="D290" s="258">
        <v>237.81</v>
      </c>
      <c r="E290" s="259">
        <v>-505250</v>
      </c>
      <c r="F290" s="259">
        <v>-1201.54</v>
      </c>
      <c r="G290" s="347">
        <v>-4.5999999999999999E-3</v>
      </c>
      <c r="H290" s="378"/>
      <c r="I290" s="110"/>
      <c r="J290" s="110"/>
    </row>
    <row r="291" spans="2:10" x14ac:dyDescent="0.2">
      <c r="B291" s="105" t="s">
        <v>135</v>
      </c>
      <c r="C291" s="258">
        <v>1329.5637494562402</v>
      </c>
      <c r="D291" s="258">
        <v>1300.4000000000001</v>
      </c>
      <c r="E291" s="259">
        <v>-965500</v>
      </c>
      <c r="F291" s="259">
        <v>-12555.36</v>
      </c>
      <c r="G291" s="347">
        <v>-4.7699999999999999E-2</v>
      </c>
      <c r="H291" s="378"/>
      <c r="I291" s="110"/>
      <c r="J291" s="110"/>
    </row>
    <row r="292" spans="2:10" x14ac:dyDescent="0.2">
      <c r="B292" s="105" t="s">
        <v>717</v>
      </c>
      <c r="C292" s="258">
        <v>372.40446925095904</v>
      </c>
      <c r="D292" s="258">
        <v>371.45</v>
      </c>
      <c r="E292" s="259">
        <v>-247650</v>
      </c>
      <c r="F292" s="259">
        <v>-919.9</v>
      </c>
      <c r="G292" s="347">
        <v>-3.5000000000000001E-3</v>
      </c>
      <c r="H292" s="378"/>
      <c r="I292" s="110"/>
      <c r="J292" s="110"/>
    </row>
    <row r="293" spans="2:10" x14ac:dyDescent="0.2">
      <c r="B293" s="105" t="s">
        <v>201</v>
      </c>
      <c r="C293" s="258">
        <v>3489.86</v>
      </c>
      <c r="D293" s="258">
        <v>3486.1</v>
      </c>
      <c r="E293" s="259">
        <v>-875</v>
      </c>
      <c r="F293" s="259">
        <v>-30.5</v>
      </c>
      <c r="G293" s="347">
        <v>-1E-4</v>
      </c>
      <c r="H293" s="378"/>
      <c r="I293" s="110"/>
      <c r="J293" s="110"/>
    </row>
    <row r="294" spans="2:10" x14ac:dyDescent="0.2">
      <c r="B294" s="105" t="s">
        <v>764</v>
      </c>
      <c r="C294" s="258">
        <v>172.80158030303031</v>
      </c>
      <c r="D294" s="258">
        <v>174.9</v>
      </c>
      <c r="E294" s="259">
        <v>-620400</v>
      </c>
      <c r="F294" s="259">
        <v>-1085.08</v>
      </c>
      <c r="G294" s="347">
        <v>-4.1000000000000003E-3</v>
      </c>
      <c r="H294" s="378"/>
      <c r="I294" s="110"/>
      <c r="J294" s="110"/>
    </row>
    <row r="295" spans="2:10" x14ac:dyDescent="0.2">
      <c r="B295" s="105" t="s">
        <v>157</v>
      </c>
      <c r="C295" s="258">
        <v>1035.7940222396514</v>
      </c>
      <c r="D295" s="258">
        <v>1033.75</v>
      </c>
      <c r="E295" s="259">
        <v>-573750</v>
      </c>
      <c r="F295" s="259">
        <v>-5931.14</v>
      </c>
      <c r="G295" s="347">
        <v>-2.2499999999999999E-2</v>
      </c>
      <c r="H295" s="378"/>
      <c r="I295" s="110"/>
      <c r="J295" s="110"/>
    </row>
    <row r="296" spans="2:10" x14ac:dyDescent="0.2">
      <c r="B296" s="105" t="s">
        <v>724</v>
      </c>
      <c r="C296" s="258">
        <v>991.86666345172148</v>
      </c>
      <c r="D296" s="258">
        <v>1044.7</v>
      </c>
      <c r="E296" s="259">
        <v>-460350</v>
      </c>
      <c r="F296" s="259">
        <v>-4809.28</v>
      </c>
      <c r="G296" s="347">
        <v>-1.83E-2</v>
      </c>
      <c r="H296" s="378"/>
      <c r="I296" s="110"/>
      <c r="J296" s="110"/>
    </row>
    <row r="297" spans="2:10" x14ac:dyDescent="0.2">
      <c r="B297" s="105" t="s">
        <v>826</v>
      </c>
      <c r="C297" s="258">
        <v>1798.6714285714286</v>
      </c>
      <c r="D297" s="258">
        <v>1774.6</v>
      </c>
      <c r="E297" s="259">
        <v>-2625</v>
      </c>
      <c r="F297" s="259">
        <v>-46.58</v>
      </c>
      <c r="G297" s="347">
        <v>-2.0000000000000001E-4</v>
      </c>
      <c r="H297" s="378"/>
      <c r="I297" s="110"/>
      <c r="J297" s="110"/>
    </row>
    <row r="298" spans="2:10" x14ac:dyDescent="0.2">
      <c r="B298" s="105" t="s">
        <v>147</v>
      </c>
      <c r="C298" s="258">
        <v>1882.3581480380954</v>
      </c>
      <c r="D298" s="258">
        <v>1870.8</v>
      </c>
      <c r="E298" s="259">
        <v>-131250</v>
      </c>
      <c r="F298" s="259">
        <v>-2455.4299999999998</v>
      </c>
      <c r="G298" s="347">
        <v>-9.2999999999999992E-3</v>
      </c>
      <c r="H298" s="378"/>
      <c r="I298" s="110"/>
      <c r="J298" s="110"/>
    </row>
    <row r="299" spans="2:10" x14ac:dyDescent="0.2">
      <c r="B299" s="105" t="s">
        <v>811</v>
      </c>
      <c r="C299" s="258">
        <v>352.3827</v>
      </c>
      <c r="D299" s="258">
        <v>354.9</v>
      </c>
      <c r="E299" s="259">
        <v>-46400</v>
      </c>
      <c r="F299" s="259">
        <v>-164.67</v>
      </c>
      <c r="G299" s="347">
        <v>-5.9999999999999995E-4</v>
      </c>
      <c r="H299" s="378"/>
      <c r="I299" s="110"/>
      <c r="J299" s="110"/>
    </row>
    <row r="300" spans="2:10" x14ac:dyDescent="0.2">
      <c r="B300" s="105" t="s">
        <v>181</v>
      </c>
      <c r="C300" s="258">
        <v>193.99151303287834</v>
      </c>
      <c r="D300" s="258">
        <v>189.19</v>
      </c>
      <c r="E300" s="259">
        <v>-2912250</v>
      </c>
      <c r="F300" s="259">
        <v>-5509.69</v>
      </c>
      <c r="G300" s="347">
        <v>-2.0899999999999998E-2</v>
      </c>
      <c r="H300" s="378"/>
      <c r="I300" s="110"/>
      <c r="J300" s="110"/>
    </row>
    <row r="301" spans="2:10" x14ac:dyDescent="0.2">
      <c r="B301" s="105" t="s">
        <v>751</v>
      </c>
      <c r="C301" s="258">
        <v>399.26322929232248</v>
      </c>
      <c r="D301" s="258">
        <v>388.2</v>
      </c>
      <c r="E301" s="259">
        <v>-416150</v>
      </c>
      <c r="F301" s="259">
        <v>-1615.49</v>
      </c>
      <c r="G301" s="347">
        <v>-6.1000000000000004E-3</v>
      </c>
      <c r="H301" s="378"/>
      <c r="I301" s="110"/>
      <c r="J301" s="110"/>
    </row>
    <row r="302" spans="2:10" x14ac:dyDescent="0.2">
      <c r="B302" s="105" t="s">
        <v>217</v>
      </c>
      <c r="C302" s="258">
        <v>1111.1333185185185</v>
      </c>
      <c r="D302" s="258">
        <v>1080.5</v>
      </c>
      <c r="E302" s="259">
        <v>-14850</v>
      </c>
      <c r="F302" s="259">
        <v>-160.44999999999999</v>
      </c>
      <c r="G302" s="347">
        <v>-5.9999999999999995E-4</v>
      </c>
      <c r="H302" s="378"/>
      <c r="I302" s="110"/>
      <c r="J302" s="110"/>
    </row>
    <row r="303" spans="2:10" x14ac:dyDescent="0.2">
      <c r="B303" s="105" t="s">
        <v>150</v>
      </c>
      <c r="C303" s="258">
        <v>4335.2382002801123</v>
      </c>
      <c r="D303" s="258">
        <v>4421.6000000000004</v>
      </c>
      <c r="E303" s="259">
        <v>-35700</v>
      </c>
      <c r="F303" s="259">
        <v>-1578.51</v>
      </c>
      <c r="G303" s="347">
        <v>-6.0000000000000001E-3</v>
      </c>
      <c r="H303" s="378"/>
      <c r="I303" s="110"/>
      <c r="J303" s="110"/>
    </row>
    <row r="304" spans="2:10" x14ac:dyDescent="0.2">
      <c r="B304" s="105" t="s">
        <v>160</v>
      </c>
      <c r="C304" s="258">
        <v>11542.338804235294</v>
      </c>
      <c r="D304" s="258">
        <v>11338</v>
      </c>
      <c r="E304" s="259">
        <v>-42500</v>
      </c>
      <c r="F304" s="259">
        <v>-4818.6499999999996</v>
      </c>
      <c r="G304" s="347">
        <v>-1.83E-2</v>
      </c>
      <c r="H304" s="378"/>
      <c r="I304" s="110"/>
      <c r="J304" s="110"/>
    </row>
    <row r="305" spans="2:10" x14ac:dyDescent="0.2">
      <c r="B305" s="105" t="s">
        <v>48</v>
      </c>
      <c r="C305" s="258">
        <v>1329.0391946159696</v>
      </c>
      <c r="D305" s="258">
        <v>1355.6</v>
      </c>
      <c r="E305" s="259">
        <v>-986250</v>
      </c>
      <c r="F305" s="259">
        <v>-13369.61</v>
      </c>
      <c r="G305" s="347">
        <v>-5.0799999999999998E-2</v>
      </c>
      <c r="H305" s="378"/>
      <c r="I305" s="110"/>
      <c r="J305" s="110"/>
    </row>
    <row r="306" spans="2:10" x14ac:dyDescent="0.2">
      <c r="B306" s="105" t="s">
        <v>776</v>
      </c>
      <c r="C306" s="258">
        <v>509.20731465008765</v>
      </c>
      <c r="D306" s="258">
        <v>510.8</v>
      </c>
      <c r="E306" s="259">
        <v>-156825</v>
      </c>
      <c r="F306" s="259">
        <v>-801.06</v>
      </c>
      <c r="G306" s="347">
        <v>-3.0000000000000001E-3</v>
      </c>
      <c r="H306" s="378"/>
      <c r="I306" s="110"/>
      <c r="J306" s="110"/>
    </row>
    <row r="307" spans="2:10" x14ac:dyDescent="0.2">
      <c r="B307" s="105" t="s">
        <v>808</v>
      </c>
      <c r="C307" s="258">
        <v>24.858636363636364</v>
      </c>
      <c r="D307" s="258">
        <v>24.34</v>
      </c>
      <c r="E307" s="259">
        <v>-684200</v>
      </c>
      <c r="F307" s="259">
        <v>-166.53</v>
      </c>
      <c r="G307" s="347">
        <v>-5.9999999999999995E-4</v>
      </c>
      <c r="H307" s="378"/>
      <c r="I307" s="110"/>
      <c r="J307" s="110"/>
    </row>
    <row r="308" spans="2:10" x14ac:dyDescent="0.2">
      <c r="B308" s="105" t="s">
        <v>139</v>
      </c>
      <c r="C308" s="258">
        <v>261.4827606062675</v>
      </c>
      <c r="D308" s="258">
        <v>265.95</v>
      </c>
      <c r="E308" s="259">
        <v>-732350</v>
      </c>
      <c r="F308" s="259">
        <v>-1947.68</v>
      </c>
      <c r="G308" s="347">
        <v>-7.4000000000000003E-3</v>
      </c>
      <c r="H308" s="378"/>
      <c r="I308" s="110"/>
      <c r="J308" s="110"/>
    </row>
    <row r="309" spans="2:10" x14ac:dyDescent="0.2">
      <c r="B309" s="260" t="s">
        <v>129</v>
      </c>
      <c r="C309" s="261"/>
      <c r="D309" s="261"/>
      <c r="E309" s="261"/>
      <c r="F309" s="262">
        <v>-197444.01000000004</v>
      </c>
      <c r="G309" s="263">
        <v>-0.75009999999999988</v>
      </c>
      <c r="H309" s="348"/>
      <c r="I309" s="110"/>
      <c r="J309" s="110"/>
    </row>
    <row r="310" spans="2:10" x14ac:dyDescent="0.2">
      <c r="B310" s="260" t="s">
        <v>238</v>
      </c>
      <c r="C310" s="261"/>
      <c r="D310" s="261"/>
      <c r="E310" s="261"/>
      <c r="F310" s="262">
        <v>-197444.01000000004</v>
      </c>
      <c r="G310" s="263">
        <v>-0.75009999999999988</v>
      </c>
      <c r="H310" s="348"/>
      <c r="I310" s="110"/>
      <c r="J310" s="110"/>
    </row>
    <row r="311" spans="2:10" x14ac:dyDescent="0.2">
      <c r="B311" s="165"/>
      <c r="C311" s="122"/>
      <c r="D311" s="122"/>
      <c r="E311" s="107"/>
      <c r="F311" s="107"/>
      <c r="G311" s="107"/>
      <c r="H311" s="164"/>
      <c r="I311" s="110"/>
      <c r="J311" s="110"/>
    </row>
    <row r="312" spans="2:10" x14ac:dyDescent="0.2">
      <c r="B312" s="165" t="s">
        <v>1348</v>
      </c>
      <c r="C312" s="122"/>
      <c r="D312" s="122"/>
      <c r="E312" s="107"/>
      <c r="F312" s="107"/>
      <c r="G312" s="107"/>
      <c r="H312" s="164"/>
      <c r="I312" s="110"/>
      <c r="J312" s="110"/>
    </row>
    <row r="313" spans="2:10" x14ac:dyDescent="0.2">
      <c r="B313" s="62" t="s">
        <v>1349</v>
      </c>
      <c r="C313" s="62"/>
      <c r="D313" s="107"/>
      <c r="E313" s="107"/>
      <c r="G313" s="110"/>
      <c r="H313" s="164"/>
    </row>
    <row r="314" spans="2:10" x14ac:dyDescent="0.2">
      <c r="B314" s="62" t="s">
        <v>1350</v>
      </c>
      <c r="C314" s="100">
        <v>25334</v>
      </c>
      <c r="D314" s="103"/>
      <c r="E314" s="103"/>
      <c r="G314" s="131"/>
      <c r="H314" s="264"/>
    </row>
    <row r="315" spans="2:10" x14ac:dyDescent="0.2">
      <c r="B315" s="62" t="s">
        <v>1351</v>
      </c>
      <c r="C315" s="100">
        <v>25334</v>
      </c>
      <c r="D315" s="103"/>
      <c r="E315" s="103"/>
      <c r="G315" s="131"/>
      <c r="H315" s="264"/>
    </row>
    <row r="316" spans="2:10" x14ac:dyDescent="0.2">
      <c r="B316" s="62" t="s">
        <v>1352</v>
      </c>
      <c r="C316" s="100">
        <v>0</v>
      </c>
      <c r="D316" s="103"/>
      <c r="E316" s="103"/>
      <c r="G316" s="131"/>
      <c r="H316" s="264"/>
    </row>
    <row r="317" spans="2:10" x14ac:dyDescent="0.2">
      <c r="B317" s="62" t="s">
        <v>1353</v>
      </c>
      <c r="C317" s="100">
        <v>0</v>
      </c>
      <c r="D317" s="103"/>
      <c r="E317" s="103"/>
      <c r="G317" s="131"/>
      <c r="H317" s="264"/>
    </row>
    <row r="318" spans="2:10" x14ac:dyDescent="0.2">
      <c r="B318" s="62" t="s">
        <v>1354</v>
      </c>
      <c r="C318" s="100">
        <v>17715995667.306843</v>
      </c>
      <c r="D318" s="81"/>
      <c r="E318" s="81"/>
      <c r="G318" s="110"/>
      <c r="H318" s="164"/>
    </row>
    <row r="319" spans="2:10" x14ac:dyDescent="0.2">
      <c r="B319" s="62" t="s">
        <v>1355</v>
      </c>
      <c r="C319" s="100">
        <v>17274655779.680012</v>
      </c>
      <c r="D319" s="81"/>
      <c r="E319" s="81"/>
      <c r="G319" s="110"/>
      <c r="H319" s="164"/>
    </row>
    <row r="320" spans="2:10" x14ac:dyDescent="0.2">
      <c r="B320" s="62" t="s">
        <v>1356</v>
      </c>
      <c r="C320" s="100">
        <v>0</v>
      </c>
      <c r="D320" s="81"/>
      <c r="E320" s="98"/>
      <c r="G320" s="110"/>
      <c r="H320" s="164"/>
    </row>
    <row r="321" spans="2:10" x14ac:dyDescent="0.2">
      <c r="B321" s="62" t="s">
        <v>1357</v>
      </c>
      <c r="C321" s="100">
        <v>-441339887.62683105</v>
      </c>
      <c r="D321" s="81"/>
      <c r="E321" s="99"/>
      <c r="G321" s="110"/>
      <c r="H321" s="164"/>
    </row>
    <row r="322" spans="2:10" x14ac:dyDescent="0.2">
      <c r="B322" s="163"/>
      <c r="C322" s="107"/>
      <c r="D322" s="107"/>
      <c r="E322" s="90"/>
      <c r="F322" s="81"/>
      <c r="G322" s="99"/>
      <c r="H322" s="164"/>
      <c r="I322" s="110"/>
      <c r="J322" s="110"/>
    </row>
    <row r="323" spans="2:10" x14ac:dyDescent="0.2">
      <c r="B323" s="265" t="s">
        <v>1358</v>
      </c>
      <c r="C323" s="82"/>
      <c r="D323" s="82"/>
      <c r="E323" s="80"/>
      <c r="F323" s="81"/>
      <c r="G323" s="81"/>
      <c r="H323" s="164"/>
      <c r="I323" s="110"/>
      <c r="J323" s="110"/>
    </row>
    <row r="324" spans="2:10" x14ac:dyDescent="0.2">
      <c r="B324" s="163"/>
      <c r="C324" s="107"/>
      <c r="D324" s="107"/>
      <c r="E324" s="80"/>
      <c r="F324" s="80"/>
      <c r="G324" s="81"/>
      <c r="H324" s="164"/>
      <c r="I324" s="110"/>
      <c r="J324" s="110"/>
    </row>
    <row r="325" spans="2:10" x14ac:dyDescent="0.2">
      <c r="B325" s="165" t="s">
        <v>1359</v>
      </c>
      <c r="C325" s="122"/>
      <c r="D325" s="122"/>
      <c r="E325" s="107"/>
      <c r="F325" s="107"/>
      <c r="G325" s="107"/>
      <c r="H325" s="164"/>
      <c r="I325" s="110"/>
      <c r="J325" s="110"/>
    </row>
    <row r="326" spans="2:10" x14ac:dyDescent="0.2">
      <c r="B326" s="163"/>
      <c r="C326" s="107"/>
      <c r="D326" s="107"/>
      <c r="E326" s="107"/>
      <c r="F326" s="118"/>
      <c r="G326" s="118"/>
      <c r="H326" s="164"/>
      <c r="I326" s="110"/>
      <c r="J326" s="110"/>
    </row>
    <row r="327" spans="2:10" x14ac:dyDescent="0.2">
      <c r="B327" s="165" t="s">
        <v>1362</v>
      </c>
      <c r="C327" s="122"/>
      <c r="D327" s="122"/>
      <c r="E327" s="107"/>
      <c r="F327" s="125"/>
      <c r="G327" s="107"/>
      <c r="H327" s="164"/>
      <c r="I327" s="110"/>
      <c r="J327" s="110"/>
    </row>
    <row r="328" spans="2:10" x14ac:dyDescent="0.2">
      <c r="B328" s="174"/>
      <c r="C328" s="82"/>
      <c r="D328" s="82"/>
      <c r="E328" s="107"/>
      <c r="F328" s="107"/>
      <c r="G328" s="107"/>
      <c r="H328" s="164"/>
      <c r="I328" s="110"/>
      <c r="J328" s="110"/>
    </row>
    <row r="329" spans="2:10" x14ac:dyDescent="0.2">
      <c r="B329" s="165" t="s">
        <v>1446</v>
      </c>
      <c r="C329" s="122"/>
      <c r="D329" s="122"/>
      <c r="E329" s="107"/>
      <c r="F329" s="125"/>
      <c r="G329" s="107"/>
      <c r="H329" s="164"/>
      <c r="I329" s="110"/>
      <c r="J329" s="110"/>
    </row>
    <row r="330" spans="2:10" x14ac:dyDescent="0.2">
      <c r="B330" s="165"/>
      <c r="C330" s="122"/>
      <c r="D330" s="122"/>
      <c r="E330" s="107"/>
      <c r="F330" s="125"/>
      <c r="G330" s="107"/>
      <c r="H330" s="164"/>
      <c r="I330" s="110"/>
      <c r="J330" s="110"/>
    </row>
    <row r="331" spans="2:10" x14ac:dyDescent="0.2">
      <c r="B331" s="196" t="s">
        <v>1447</v>
      </c>
      <c r="C331" s="156"/>
      <c r="D331" s="156"/>
      <c r="E331" s="156"/>
      <c r="F331" s="156"/>
      <c r="G331" s="107"/>
      <c r="H331" s="164"/>
      <c r="I331" s="110"/>
      <c r="J331" s="110"/>
    </row>
    <row r="332" spans="2:10" x14ac:dyDescent="0.2">
      <c r="B332" s="196"/>
      <c r="C332" s="156"/>
      <c r="D332" s="156"/>
      <c r="E332" s="156"/>
      <c r="F332" s="156"/>
      <c r="G332" s="107"/>
      <c r="H332" s="164"/>
      <c r="I332" s="110"/>
      <c r="J332" s="110"/>
    </row>
    <row r="333" spans="2:10" x14ac:dyDescent="0.2">
      <c r="B333" s="165" t="s">
        <v>1475</v>
      </c>
      <c r="C333" s="122"/>
      <c r="D333" s="122"/>
      <c r="E333" s="107"/>
      <c r="F333" s="125"/>
      <c r="G333" s="107"/>
      <c r="H333" s="164"/>
      <c r="I333" s="110"/>
      <c r="J333" s="110"/>
    </row>
    <row r="334" spans="2:10" x14ac:dyDescent="0.2">
      <c r="B334" s="163"/>
      <c r="C334" s="107"/>
      <c r="D334" s="107"/>
      <c r="E334" s="90"/>
      <c r="F334" s="107"/>
      <c r="G334" s="127"/>
      <c r="H334" s="164"/>
      <c r="I334" s="110"/>
      <c r="J334" s="110"/>
    </row>
    <row r="335" spans="2:10" x14ac:dyDescent="0.2">
      <c r="B335" s="165" t="s">
        <v>1368</v>
      </c>
      <c r="C335" s="107"/>
      <c r="D335" s="107"/>
      <c r="E335" s="107"/>
      <c r="F335" s="107"/>
      <c r="G335" s="107"/>
      <c r="H335" s="164"/>
      <c r="I335" s="110"/>
      <c r="J335" s="110"/>
    </row>
    <row r="336" spans="2:10" x14ac:dyDescent="0.2">
      <c r="B336" s="199"/>
      <c r="C336" s="148"/>
      <c r="D336" s="148"/>
      <c r="E336" s="148"/>
      <c r="F336" s="148"/>
      <c r="G336" s="148"/>
      <c r="H336" s="200"/>
      <c r="I336" s="110"/>
      <c r="J336" s="110"/>
    </row>
    <row r="338" spans="2:10" x14ac:dyDescent="0.2">
      <c r="B338" s="352" t="s">
        <v>1553</v>
      </c>
      <c r="C338" s="352"/>
      <c r="D338" s="352"/>
      <c r="E338" s="352"/>
      <c r="F338" s="352"/>
      <c r="G338" s="352"/>
      <c r="H338" s="352"/>
      <c r="I338" s="352"/>
      <c r="J338" s="283"/>
    </row>
    <row r="339" spans="2:10" x14ac:dyDescent="0.2">
      <c r="B339" s="353" t="s">
        <v>1477</v>
      </c>
      <c r="C339" s="354" t="s">
        <v>1478</v>
      </c>
      <c r="D339" s="354"/>
      <c r="E339" s="291" t="s">
        <v>1479</v>
      </c>
      <c r="F339" s="291" t="s">
        <v>1480</v>
      </c>
      <c r="G339" s="354" t="s">
        <v>1481</v>
      </c>
      <c r="H339" s="354"/>
      <c r="I339" s="354"/>
      <c r="J339" s="354"/>
    </row>
    <row r="340" spans="2:10" ht="36" x14ac:dyDescent="0.2">
      <c r="B340" s="353"/>
      <c r="C340" s="292" t="s">
        <v>1570</v>
      </c>
      <c r="D340" s="292" t="s">
        <v>1571</v>
      </c>
      <c r="E340" s="292" t="s">
        <v>1572</v>
      </c>
      <c r="F340" s="292" t="s">
        <v>1525</v>
      </c>
      <c r="G340" s="292" t="s">
        <v>1570</v>
      </c>
      <c r="H340" s="292" t="s">
        <v>1571</v>
      </c>
      <c r="I340" s="292" t="s">
        <v>1572</v>
      </c>
      <c r="J340" s="292" t="s">
        <v>1525</v>
      </c>
    </row>
    <row r="341" spans="2:10" x14ac:dyDescent="0.2">
      <c r="B341" s="294" t="s">
        <v>1573</v>
      </c>
      <c r="C341" s="295">
        <v>6.6413376070099561E-2</v>
      </c>
      <c r="D341" s="295">
        <v>7.0182723507366651E-2</v>
      </c>
      <c r="E341" s="295">
        <v>7.4218492504900757E-2</v>
      </c>
      <c r="F341" s="295">
        <v>6.3837784150214461E-2</v>
      </c>
      <c r="G341" s="315">
        <v>11865.6</v>
      </c>
      <c r="H341" s="315">
        <v>11977.499999999998</v>
      </c>
      <c r="I341" s="315">
        <v>12098.036751438547</v>
      </c>
      <c r="J341" s="315">
        <v>11789.515464227854</v>
      </c>
    </row>
    <row r="342" spans="2:10" x14ac:dyDescent="0.2">
      <c r="B342" s="297" t="s">
        <v>1487</v>
      </c>
      <c r="C342" s="295">
        <v>5.8332441399978618E-2</v>
      </c>
      <c r="D342" s="295">
        <v>6.2127002988410007E-2</v>
      </c>
      <c r="E342" s="295">
        <v>7.0117835760453495E-2</v>
      </c>
      <c r="F342" s="295">
        <v>4.2732491274010576E-2</v>
      </c>
      <c r="G342" s="315">
        <v>10583.324413999786</v>
      </c>
      <c r="H342" s="315">
        <v>10621.270029884101</v>
      </c>
      <c r="I342" s="315">
        <v>10701.178357604535</v>
      </c>
      <c r="J342" s="315">
        <v>10427.324912740105</v>
      </c>
    </row>
    <row r="343" spans="2:10" x14ac:dyDescent="0.2">
      <c r="B343" s="297" t="s">
        <v>1488</v>
      </c>
      <c r="C343" s="295" t="s">
        <v>1574</v>
      </c>
      <c r="D343" s="295" t="s">
        <v>1574</v>
      </c>
      <c r="E343" s="295" t="s">
        <v>1574</v>
      </c>
      <c r="F343" s="295" t="s">
        <v>1574</v>
      </c>
      <c r="G343" s="295" t="s">
        <v>1574</v>
      </c>
      <c r="H343" s="295" t="s">
        <v>1574</v>
      </c>
      <c r="I343" s="295" t="s">
        <v>1574</v>
      </c>
      <c r="J343" s="295" t="s">
        <v>1574</v>
      </c>
    </row>
    <row r="344" spans="2:10" x14ac:dyDescent="0.2">
      <c r="B344" s="283"/>
      <c r="C344" s="283"/>
      <c r="D344" s="283"/>
      <c r="E344" s="283"/>
      <c r="F344" s="283"/>
      <c r="G344" s="283"/>
      <c r="H344" s="283"/>
      <c r="I344" s="283"/>
      <c r="J344" s="283"/>
    </row>
    <row r="345" spans="2:10" x14ac:dyDescent="0.2">
      <c r="B345" s="283"/>
      <c r="C345" s="283"/>
      <c r="D345" s="283"/>
      <c r="E345" s="283"/>
      <c r="F345" s="283"/>
      <c r="G345" s="283"/>
      <c r="H345" s="283"/>
      <c r="I345" s="283"/>
      <c r="J345" s="283"/>
    </row>
    <row r="346" spans="2:10" x14ac:dyDescent="0.2">
      <c r="B346" s="352" t="s">
        <v>1575</v>
      </c>
      <c r="C346" s="352"/>
      <c r="D346" s="352"/>
      <c r="E346" s="352"/>
      <c r="F346" s="352"/>
      <c r="G346" s="283"/>
      <c r="H346" s="283"/>
      <c r="I346" s="283"/>
      <c r="J346" s="283"/>
    </row>
    <row r="347" spans="2:10" ht="36" x14ac:dyDescent="0.2">
      <c r="B347" s="300"/>
      <c r="C347" s="320" t="s">
        <v>1573</v>
      </c>
      <c r="D347" s="292" t="s">
        <v>1487</v>
      </c>
      <c r="E347" s="292" t="s">
        <v>1488</v>
      </c>
      <c r="F347" s="283"/>
      <c r="G347" s="283"/>
      <c r="H347" s="321"/>
      <c r="I347" s="283"/>
      <c r="J347" s="283"/>
    </row>
    <row r="348" spans="2:10" x14ac:dyDescent="0.2">
      <c r="B348" s="294" t="s">
        <v>1492</v>
      </c>
      <c r="C348" s="62">
        <v>320000</v>
      </c>
      <c r="D348" s="62">
        <v>120000</v>
      </c>
      <c r="E348" s="322" t="s">
        <v>1574</v>
      </c>
      <c r="F348" s="283"/>
      <c r="G348" s="283"/>
      <c r="H348" s="283"/>
      <c r="I348" s="283"/>
      <c r="J348" s="283"/>
    </row>
    <row r="349" spans="2:10" x14ac:dyDescent="0.2">
      <c r="B349" s="294" t="s">
        <v>1493</v>
      </c>
      <c r="C349" s="302">
        <v>348192.05376042001</v>
      </c>
      <c r="D349" s="302">
        <v>123731.82163275</v>
      </c>
      <c r="E349" s="322" t="s">
        <v>1574</v>
      </c>
      <c r="F349" s="283"/>
      <c r="G349" s="283"/>
      <c r="H349" s="283"/>
      <c r="I349" s="283"/>
      <c r="J349" s="283"/>
    </row>
    <row r="350" spans="2:10" x14ac:dyDescent="0.2">
      <c r="B350" s="294" t="s">
        <v>1494</v>
      </c>
      <c r="C350" s="303">
        <v>6.2775263536273096</v>
      </c>
      <c r="D350" s="303">
        <v>5.8602150879788599</v>
      </c>
      <c r="E350" s="322" t="s">
        <v>1574</v>
      </c>
      <c r="F350" s="283"/>
      <c r="G350" s="283"/>
      <c r="H350" s="283"/>
      <c r="I350" s="283"/>
      <c r="J350" s="283"/>
    </row>
    <row r="351" spans="2:10" x14ac:dyDescent="0.2">
      <c r="B351" s="294" t="s">
        <v>1576</v>
      </c>
      <c r="C351" s="303">
        <v>7.2304553060994197</v>
      </c>
      <c r="D351" s="303">
        <v>6.8592826813635401</v>
      </c>
      <c r="E351" s="322" t="s">
        <v>1574</v>
      </c>
      <c r="F351" s="283"/>
      <c r="G351" s="283"/>
      <c r="H351" s="283"/>
      <c r="I351" s="283"/>
      <c r="J351" s="283"/>
    </row>
    <row r="352" spans="2:10" x14ac:dyDescent="0.2">
      <c r="B352" s="294" t="s">
        <v>1577</v>
      </c>
      <c r="C352" s="303">
        <v>5.7122184865240202</v>
      </c>
      <c r="D352" s="303">
        <v>4.4071410696756299</v>
      </c>
      <c r="E352" s="322" t="s">
        <v>1574</v>
      </c>
      <c r="F352" s="283"/>
      <c r="G352" s="283"/>
      <c r="H352" s="283"/>
      <c r="I352" s="283"/>
      <c r="J352" s="283"/>
    </row>
    <row r="353" spans="2:10" x14ac:dyDescent="0.2">
      <c r="B353" s="283"/>
      <c r="C353" s="283"/>
      <c r="D353" s="283"/>
      <c r="E353" s="283"/>
      <c r="F353" s="283"/>
      <c r="G353" s="283"/>
      <c r="H353" s="283"/>
      <c r="I353" s="283"/>
      <c r="J353" s="283"/>
    </row>
    <row r="354" spans="2:10" x14ac:dyDescent="0.2">
      <c r="B354" s="352" t="s">
        <v>1578</v>
      </c>
      <c r="C354" s="352"/>
      <c r="D354" s="352"/>
      <c r="E354" s="352"/>
      <c r="F354" s="352"/>
      <c r="G354" s="283"/>
      <c r="H354" s="283"/>
      <c r="I354" s="283"/>
      <c r="J354" s="283"/>
    </row>
    <row r="355" spans="2:10" ht="36" x14ac:dyDescent="0.2">
      <c r="B355" s="300"/>
      <c r="C355" s="301" t="s">
        <v>1573</v>
      </c>
      <c r="D355" s="292" t="s">
        <v>1487</v>
      </c>
      <c r="E355" s="292" t="s">
        <v>1488</v>
      </c>
      <c r="F355" s="283"/>
      <c r="G355" s="283"/>
      <c r="H355" s="321"/>
      <c r="I355" s="283"/>
      <c r="J355" s="283"/>
    </row>
    <row r="356" spans="2:10" x14ac:dyDescent="0.2">
      <c r="B356" s="294" t="s">
        <v>1492</v>
      </c>
      <c r="C356" s="62">
        <v>320000</v>
      </c>
      <c r="D356" s="62">
        <v>120000</v>
      </c>
      <c r="E356" s="322" t="s">
        <v>1574</v>
      </c>
      <c r="F356" s="283"/>
      <c r="G356" s="283"/>
      <c r="H356" s="283"/>
      <c r="I356" s="283"/>
      <c r="J356" s="283"/>
    </row>
    <row r="357" spans="2:10" x14ac:dyDescent="0.2">
      <c r="B357" s="294" t="s">
        <v>1493</v>
      </c>
      <c r="C357" s="302">
        <v>349939.00125722302</v>
      </c>
      <c r="D357" s="302">
        <v>123975.298344237</v>
      </c>
      <c r="E357" s="322" t="s">
        <v>1574</v>
      </c>
      <c r="F357" s="283"/>
      <c r="G357" s="283"/>
      <c r="H357" s="283"/>
      <c r="I357" s="283"/>
      <c r="J357" s="283"/>
    </row>
    <row r="358" spans="2:10" x14ac:dyDescent="0.2">
      <c r="B358" s="294" t="s">
        <v>1494</v>
      </c>
      <c r="C358" s="303">
        <v>6.6565249100571497</v>
      </c>
      <c r="D358" s="303">
        <v>6.2461015800891602</v>
      </c>
      <c r="E358" s="322" t="s">
        <v>1574</v>
      </c>
      <c r="F358" s="283"/>
      <c r="G358" s="283"/>
      <c r="H358" s="283"/>
      <c r="I358" s="283"/>
      <c r="J358" s="283"/>
    </row>
    <row r="359" spans="2:10" x14ac:dyDescent="0.2">
      <c r="B359" s="294" t="s">
        <v>1576</v>
      </c>
      <c r="C359" s="303">
        <v>7.2304553060994197</v>
      </c>
      <c r="D359" s="303">
        <v>6.8592826813635401</v>
      </c>
      <c r="E359" s="322" t="s">
        <v>1574</v>
      </c>
      <c r="F359" s="283"/>
      <c r="G359" s="283"/>
      <c r="H359" s="283"/>
      <c r="I359" s="283"/>
      <c r="J359" s="283"/>
    </row>
    <row r="360" spans="2:10" x14ac:dyDescent="0.2">
      <c r="B360" s="294" t="s">
        <v>1577</v>
      </c>
      <c r="C360" s="303">
        <v>5.7122184865240202</v>
      </c>
      <c r="D360" s="303">
        <v>4.4071410696756299</v>
      </c>
      <c r="E360" s="322" t="s">
        <v>1574</v>
      </c>
      <c r="F360" s="283"/>
      <c r="G360" s="283"/>
      <c r="H360" s="283"/>
      <c r="I360" s="283"/>
      <c r="J360" s="283"/>
    </row>
    <row r="361" spans="2:10" x14ac:dyDescent="0.2">
      <c r="B361" s="283"/>
      <c r="C361" s="283"/>
      <c r="D361" s="283"/>
      <c r="E361" s="283"/>
      <c r="F361" s="283"/>
      <c r="G361" s="283"/>
      <c r="H361" s="283"/>
      <c r="I361" s="283"/>
      <c r="J361" s="283"/>
    </row>
    <row r="362" spans="2:10" x14ac:dyDescent="0.2">
      <c r="B362" s="291" t="s">
        <v>1507</v>
      </c>
      <c r="C362" s="300"/>
      <c r="D362" s="283"/>
      <c r="E362" s="283"/>
      <c r="F362" s="283"/>
      <c r="G362" s="283"/>
      <c r="H362" s="283"/>
      <c r="I362" s="283"/>
      <c r="J362" s="283"/>
    </row>
    <row r="363" spans="2:10" x14ac:dyDescent="0.2">
      <c r="B363" s="62" t="s">
        <v>1532</v>
      </c>
      <c r="C363" s="323">
        <v>111.89557205910037</v>
      </c>
      <c r="D363" s="283"/>
      <c r="E363" s="283"/>
      <c r="F363" s="283"/>
      <c r="G363" s="283"/>
      <c r="H363" s="283"/>
      <c r="I363" s="283"/>
      <c r="J363" s="283"/>
    </row>
    <row r="364" spans="2:10" x14ac:dyDescent="0.2">
      <c r="B364" s="62" t="s">
        <v>1533</v>
      </c>
      <c r="C364" s="313">
        <v>0.2851753371604609</v>
      </c>
      <c r="D364" s="283"/>
      <c r="E364" s="283"/>
      <c r="F364" s="283"/>
      <c r="G364" s="283"/>
      <c r="H364" s="283"/>
      <c r="I364" s="283"/>
      <c r="J364" s="283"/>
    </row>
    <row r="365" spans="2:10" x14ac:dyDescent="0.2">
      <c r="B365" s="62" t="s">
        <v>1508</v>
      </c>
      <c r="C365" s="313">
        <v>0.3040001610065286</v>
      </c>
      <c r="D365" s="283"/>
      <c r="E365" s="283"/>
      <c r="F365" s="283"/>
      <c r="G365" s="283"/>
      <c r="H365" s="283"/>
      <c r="I365" s="283"/>
      <c r="J365" s="283"/>
    </row>
    <row r="366" spans="2:10" x14ac:dyDescent="0.2">
      <c r="B366" s="62" t="s">
        <v>1597</v>
      </c>
      <c r="C366" s="318">
        <v>6.4199088758008768E-2</v>
      </c>
      <c r="D366" s="283"/>
      <c r="E366" s="283"/>
      <c r="F366" s="283"/>
      <c r="G366" s="283"/>
      <c r="H366" s="283"/>
      <c r="I366" s="283"/>
      <c r="J366" s="283"/>
    </row>
    <row r="368" spans="2:10" x14ac:dyDescent="0.2">
      <c r="B368" s="107" t="s">
        <v>1534</v>
      </c>
      <c r="C368" s="110"/>
      <c r="D368" s="110"/>
      <c r="E368" s="110"/>
    </row>
    <row r="369" spans="2:4" x14ac:dyDescent="0.2">
      <c r="B369" s="283" t="s">
        <v>1564</v>
      </c>
    </row>
    <row r="372" spans="2:4" x14ac:dyDescent="0.2">
      <c r="B372" s="287" t="s">
        <v>1509</v>
      </c>
    </row>
    <row r="373" spans="2:4" x14ac:dyDescent="0.2">
      <c r="B373" s="48" t="s">
        <v>1579</v>
      </c>
    </row>
    <row r="374" spans="2:4" x14ac:dyDescent="0.2">
      <c r="B374" s="48" t="s">
        <v>1580</v>
      </c>
    </row>
    <row r="375" spans="2:4" x14ac:dyDescent="0.2">
      <c r="B375" s="48" t="s">
        <v>1512</v>
      </c>
    </row>
    <row r="376" spans="2:4" x14ac:dyDescent="0.2">
      <c r="B376" s="287"/>
    </row>
    <row r="378" spans="2:4" x14ac:dyDescent="0.2">
      <c r="C378" s="355" t="s">
        <v>1567</v>
      </c>
      <c r="D378" s="355"/>
    </row>
    <row r="379" spans="2:4" x14ac:dyDescent="0.2">
      <c r="B379" s="288" t="s">
        <v>1568</v>
      </c>
      <c r="C379" s="356" t="s">
        <v>1581</v>
      </c>
      <c r="D379" s="356"/>
    </row>
  </sheetData>
  <mergeCells count="9">
    <mergeCell ref="B346:F346"/>
    <mergeCell ref="B354:F354"/>
    <mergeCell ref="C378:D378"/>
    <mergeCell ref="C379:D379"/>
    <mergeCell ref="H234:H308"/>
    <mergeCell ref="B338:I338"/>
    <mergeCell ref="B339:B340"/>
    <mergeCell ref="C339:D339"/>
    <mergeCell ref="G339:J339"/>
  </mergeCells>
  <pageMargins left="0" right="0" top="0" bottom="0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J315"/>
  <sheetViews>
    <sheetView workbookViewId="0"/>
  </sheetViews>
  <sheetFormatPr defaultColWidth="8.85546875" defaultRowHeight="12" x14ac:dyDescent="0.2"/>
  <cols>
    <col min="1" max="1" width="3.28515625" style="48" customWidth="1"/>
    <col min="2" max="2" width="45" style="48" customWidth="1"/>
    <col min="3" max="3" width="17" style="48" customWidth="1"/>
    <col min="4" max="4" width="18.28515625" style="48" customWidth="1"/>
    <col min="5" max="5" width="16.7109375" style="48" customWidth="1"/>
    <col min="6" max="6" width="15.7109375" style="48" customWidth="1"/>
    <col min="7" max="7" width="16.28515625" style="48" customWidth="1"/>
    <col min="8" max="8" width="10.85546875" style="48" customWidth="1"/>
    <col min="9" max="9" width="11.28515625" style="48" customWidth="1"/>
    <col min="10" max="10" width="12.85546875" style="48" bestFit="1" customWidth="1"/>
    <col min="11" max="16384" width="8.85546875" style="48"/>
  </cols>
  <sheetData>
    <row r="1" spans="1:10" ht="16.149999999999999" customHeight="1" x14ac:dyDescent="0.2">
      <c r="A1" s="47"/>
      <c r="B1" s="27" t="s">
        <v>1204</v>
      </c>
      <c r="C1" s="47"/>
      <c r="D1" s="47"/>
      <c r="E1" s="47"/>
      <c r="F1" s="47"/>
      <c r="G1" s="47"/>
      <c r="H1" s="47"/>
      <c r="I1" s="47"/>
      <c r="J1" s="47"/>
    </row>
    <row r="2" spans="1:10" ht="13.15" customHeight="1" x14ac:dyDescent="0.2">
      <c r="A2" s="47"/>
      <c r="B2" s="2"/>
      <c r="C2" s="47"/>
      <c r="D2" s="47"/>
      <c r="E2" s="47"/>
      <c r="F2" s="47"/>
      <c r="G2" s="47"/>
      <c r="H2" s="47"/>
      <c r="I2" s="47"/>
      <c r="J2" s="47"/>
    </row>
    <row r="3" spans="1:10" ht="13.15" customHeight="1" x14ac:dyDescent="0.2">
      <c r="A3" s="3" t="s">
        <v>0</v>
      </c>
      <c r="B3" s="49" t="s">
        <v>1</v>
      </c>
      <c r="C3" s="47"/>
      <c r="D3" s="47"/>
      <c r="E3" s="47"/>
      <c r="F3" s="47"/>
      <c r="G3" s="47"/>
      <c r="H3" s="47"/>
      <c r="I3" s="47"/>
      <c r="J3" s="47"/>
    </row>
    <row r="4" spans="1:10" ht="28.15" customHeight="1" x14ac:dyDescent="0.2">
      <c r="A4" s="47"/>
      <c r="B4" s="16" t="s">
        <v>2</v>
      </c>
      <c r="C4" s="17" t="s">
        <v>3</v>
      </c>
      <c r="D4" s="18" t="s">
        <v>4</v>
      </c>
      <c r="E4" s="18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50" t="s">
        <v>10</v>
      </c>
    </row>
    <row r="5" spans="1:10" ht="13.15" customHeight="1" x14ac:dyDescent="0.2">
      <c r="A5" s="47"/>
      <c r="B5" s="19" t="s">
        <v>11</v>
      </c>
      <c r="C5" s="4"/>
      <c r="D5" s="4"/>
      <c r="E5" s="4"/>
      <c r="F5" s="4"/>
      <c r="G5" s="4"/>
      <c r="H5" s="51"/>
      <c r="I5" s="51"/>
      <c r="J5" s="47"/>
    </row>
    <row r="6" spans="1:10" ht="13.15" customHeight="1" x14ac:dyDescent="0.2">
      <c r="A6" s="47"/>
      <c r="B6" s="19" t="s">
        <v>12</v>
      </c>
      <c r="C6" s="4"/>
      <c r="D6" s="4"/>
      <c r="E6" s="4"/>
      <c r="F6" s="52"/>
      <c r="G6" s="51"/>
      <c r="H6" s="51"/>
      <c r="I6" s="51"/>
      <c r="J6" s="47"/>
    </row>
    <row r="7" spans="1:10" ht="13.15" customHeight="1" x14ac:dyDescent="0.2">
      <c r="A7" s="5" t="s">
        <v>28</v>
      </c>
      <c r="B7" s="20" t="s">
        <v>29</v>
      </c>
      <c r="C7" s="4" t="s">
        <v>30</v>
      </c>
      <c r="D7" s="4" t="s">
        <v>31</v>
      </c>
      <c r="E7" s="6">
        <v>1801644</v>
      </c>
      <c r="F7" s="7">
        <v>7910.12</v>
      </c>
      <c r="G7" s="8">
        <v>2.98E-2</v>
      </c>
      <c r="H7" s="9"/>
      <c r="I7" s="9"/>
      <c r="J7" s="47"/>
    </row>
    <row r="8" spans="1:10" ht="13.15" customHeight="1" x14ac:dyDescent="0.2">
      <c r="A8" s="5" t="s">
        <v>17</v>
      </c>
      <c r="B8" s="20" t="s">
        <v>18</v>
      </c>
      <c r="C8" s="4" t="s">
        <v>19</v>
      </c>
      <c r="D8" s="4" t="s">
        <v>20</v>
      </c>
      <c r="E8" s="6">
        <v>2534194</v>
      </c>
      <c r="F8" s="7">
        <v>7255.4</v>
      </c>
      <c r="G8" s="8">
        <v>2.7300000000000001E-2</v>
      </c>
      <c r="H8" s="9"/>
      <c r="I8" s="9"/>
      <c r="J8" s="47"/>
    </row>
    <row r="9" spans="1:10" ht="13.15" customHeight="1" x14ac:dyDescent="0.2">
      <c r="A9" s="5" t="s">
        <v>99</v>
      </c>
      <c r="B9" s="20" t="s">
        <v>100</v>
      </c>
      <c r="C9" s="4" t="s">
        <v>101</v>
      </c>
      <c r="D9" s="4" t="s">
        <v>76</v>
      </c>
      <c r="E9" s="6">
        <v>2504237</v>
      </c>
      <c r="F9" s="7">
        <v>7031.9</v>
      </c>
      <c r="G9" s="8">
        <v>2.6499999999999999E-2</v>
      </c>
      <c r="H9" s="9"/>
      <c r="I9" s="9"/>
      <c r="J9" s="47"/>
    </row>
    <row r="10" spans="1:10" ht="13.15" customHeight="1" x14ac:dyDescent="0.2">
      <c r="A10" s="5" t="s">
        <v>21</v>
      </c>
      <c r="B10" s="20" t="s">
        <v>22</v>
      </c>
      <c r="C10" s="4" t="s">
        <v>23</v>
      </c>
      <c r="D10" s="4" t="s">
        <v>24</v>
      </c>
      <c r="E10" s="6">
        <v>2264919</v>
      </c>
      <c r="F10" s="7">
        <v>6499.19</v>
      </c>
      <c r="G10" s="8">
        <v>2.4500000000000001E-2</v>
      </c>
      <c r="H10" s="9"/>
      <c r="I10" s="9"/>
      <c r="J10" s="47"/>
    </row>
    <row r="11" spans="1:10" ht="13.15" customHeight="1" x14ac:dyDescent="0.2">
      <c r="A11" s="5" t="s">
        <v>541</v>
      </c>
      <c r="B11" s="20" t="s">
        <v>542</v>
      </c>
      <c r="C11" s="4" t="s">
        <v>543</v>
      </c>
      <c r="D11" s="4" t="s">
        <v>35</v>
      </c>
      <c r="E11" s="6">
        <v>788502</v>
      </c>
      <c r="F11" s="7">
        <v>2868.57</v>
      </c>
      <c r="G11" s="8">
        <v>1.0800000000000001E-2</v>
      </c>
      <c r="H11" s="9"/>
      <c r="I11" s="9"/>
      <c r="J11" s="47"/>
    </row>
    <row r="12" spans="1:10" ht="13.15" customHeight="1" x14ac:dyDescent="0.2">
      <c r="A12" s="5" t="s">
        <v>122</v>
      </c>
      <c r="B12" s="20" t="s">
        <v>123</v>
      </c>
      <c r="C12" s="4" t="s">
        <v>124</v>
      </c>
      <c r="D12" s="4" t="s">
        <v>125</v>
      </c>
      <c r="E12" s="6">
        <v>71157</v>
      </c>
      <c r="F12" s="7">
        <v>2844.57</v>
      </c>
      <c r="G12" s="8">
        <v>1.0699999999999999E-2</v>
      </c>
      <c r="H12" s="9"/>
      <c r="I12" s="9"/>
      <c r="J12" s="47"/>
    </row>
    <row r="13" spans="1:10" ht="13.15" customHeight="1" x14ac:dyDescent="0.2">
      <c r="A13" s="5" t="s">
        <v>126</v>
      </c>
      <c r="B13" s="20" t="s">
        <v>127</v>
      </c>
      <c r="C13" s="4" t="s">
        <v>128</v>
      </c>
      <c r="D13" s="4" t="s">
        <v>105</v>
      </c>
      <c r="E13" s="6">
        <v>227992</v>
      </c>
      <c r="F13" s="7">
        <v>2458.67</v>
      </c>
      <c r="G13" s="8">
        <v>9.2999999999999992E-3</v>
      </c>
      <c r="H13" s="9"/>
      <c r="I13" s="9"/>
      <c r="J13" s="47"/>
    </row>
    <row r="14" spans="1:10" ht="13.15" customHeight="1" x14ac:dyDescent="0.2">
      <c r="A14" s="5" t="s">
        <v>519</v>
      </c>
      <c r="B14" s="20" t="s">
        <v>520</v>
      </c>
      <c r="C14" s="4" t="s">
        <v>521</v>
      </c>
      <c r="D14" s="4" t="s">
        <v>522</v>
      </c>
      <c r="E14" s="6">
        <v>897508</v>
      </c>
      <c r="F14" s="7">
        <v>2336.21</v>
      </c>
      <c r="G14" s="8">
        <v>8.8000000000000005E-3</v>
      </c>
      <c r="H14" s="9"/>
      <c r="I14" s="9"/>
      <c r="J14" s="47"/>
    </row>
    <row r="15" spans="1:10" ht="13.15" customHeight="1" x14ac:dyDescent="0.2">
      <c r="A15" s="5" t="s">
        <v>115</v>
      </c>
      <c r="B15" s="20" t="s">
        <v>116</v>
      </c>
      <c r="C15" s="4" t="s">
        <v>117</v>
      </c>
      <c r="D15" s="4" t="s">
        <v>56</v>
      </c>
      <c r="E15" s="6">
        <v>37238</v>
      </c>
      <c r="F15" s="7">
        <v>145.86000000000001</v>
      </c>
      <c r="G15" s="8">
        <v>5.0000000000000001E-4</v>
      </c>
      <c r="H15" s="9"/>
      <c r="I15" s="9"/>
      <c r="J15" s="47"/>
    </row>
    <row r="16" spans="1:10" ht="13.15" customHeight="1" x14ac:dyDescent="0.2">
      <c r="A16" s="47"/>
      <c r="B16" s="21" t="s">
        <v>129</v>
      </c>
      <c r="C16" s="1"/>
      <c r="D16" s="1"/>
      <c r="E16" s="1"/>
      <c r="F16" s="10">
        <f>SUM(F7:F15)</f>
        <v>39350.49</v>
      </c>
      <c r="G16" s="11">
        <f>SUM(G7:G15)</f>
        <v>0.1482</v>
      </c>
      <c r="H16" s="12"/>
      <c r="I16" s="12"/>
      <c r="J16" s="47"/>
    </row>
    <row r="17" spans="1:10" ht="13.15" customHeight="1" x14ac:dyDescent="0.2">
      <c r="A17" s="47"/>
      <c r="B17" s="19" t="s">
        <v>130</v>
      </c>
      <c r="C17" s="4"/>
      <c r="D17" s="4"/>
      <c r="E17" s="4"/>
      <c r="F17" s="52"/>
      <c r="G17" s="51"/>
      <c r="H17" s="51"/>
      <c r="I17" s="51"/>
      <c r="J17" s="47"/>
    </row>
    <row r="18" spans="1:10" ht="13.15" customHeight="1" x14ac:dyDescent="0.2">
      <c r="A18" s="5" t="s">
        <v>134</v>
      </c>
      <c r="B18" s="20" t="s">
        <v>135</v>
      </c>
      <c r="C18" s="4" t="s">
        <v>136</v>
      </c>
      <c r="D18" s="4" t="s">
        <v>137</v>
      </c>
      <c r="E18" s="6">
        <v>582000</v>
      </c>
      <c r="F18" s="7">
        <v>7530.5</v>
      </c>
      <c r="G18" s="8">
        <v>2.8400000000000002E-2</v>
      </c>
      <c r="H18" s="9"/>
      <c r="I18" s="9"/>
      <c r="J18" s="47"/>
    </row>
    <row r="19" spans="1:10" ht="13.15" customHeight="1" x14ac:dyDescent="0.2">
      <c r="A19" s="5" t="s">
        <v>13</v>
      </c>
      <c r="B19" s="20" t="s">
        <v>14</v>
      </c>
      <c r="C19" s="4" t="s">
        <v>15</v>
      </c>
      <c r="D19" s="4" t="s">
        <v>16</v>
      </c>
      <c r="E19" s="6">
        <v>822900</v>
      </c>
      <c r="F19" s="7">
        <v>6566.33</v>
      </c>
      <c r="G19" s="8">
        <v>2.47E-2</v>
      </c>
      <c r="H19" s="9"/>
      <c r="I19" s="9"/>
      <c r="J19" s="47"/>
    </row>
    <row r="20" spans="1:10" ht="13.15" customHeight="1" x14ac:dyDescent="0.2">
      <c r="A20" s="5" t="s">
        <v>53</v>
      </c>
      <c r="B20" s="20" t="s">
        <v>54</v>
      </c>
      <c r="C20" s="4" t="s">
        <v>55</v>
      </c>
      <c r="D20" s="4" t="s">
        <v>56</v>
      </c>
      <c r="E20" s="6">
        <v>249850</v>
      </c>
      <c r="F20" s="7">
        <v>4627.22</v>
      </c>
      <c r="G20" s="8">
        <v>1.7399999999999999E-2</v>
      </c>
      <c r="H20" s="9"/>
      <c r="I20" s="9"/>
      <c r="J20" s="47"/>
    </row>
    <row r="21" spans="1:10" ht="13.15" customHeight="1" x14ac:dyDescent="0.2">
      <c r="A21" s="5" t="s">
        <v>547</v>
      </c>
      <c r="B21" s="20" t="s">
        <v>37</v>
      </c>
      <c r="C21" s="4" t="s">
        <v>38</v>
      </c>
      <c r="D21" s="4" t="s">
        <v>16</v>
      </c>
      <c r="E21" s="6">
        <v>962000</v>
      </c>
      <c r="F21" s="7">
        <v>3773.45</v>
      </c>
      <c r="G21" s="8">
        <v>1.4200000000000001E-2</v>
      </c>
      <c r="H21" s="9"/>
      <c r="I21" s="9"/>
      <c r="J21" s="47"/>
    </row>
    <row r="22" spans="1:10" ht="13.15" customHeight="1" x14ac:dyDescent="0.2">
      <c r="A22" s="5" t="s">
        <v>159</v>
      </c>
      <c r="B22" s="20" t="s">
        <v>548</v>
      </c>
      <c r="C22" s="4" t="s">
        <v>549</v>
      </c>
      <c r="D22" s="4" t="s">
        <v>46</v>
      </c>
      <c r="E22" s="6">
        <v>192375</v>
      </c>
      <c r="F22" s="7">
        <v>2819.64</v>
      </c>
      <c r="G22" s="8">
        <v>1.06E-2</v>
      </c>
      <c r="H22" s="9"/>
      <c r="I22" s="9"/>
      <c r="J22" s="47"/>
    </row>
    <row r="23" spans="1:10" ht="13.15" customHeight="1" x14ac:dyDescent="0.2">
      <c r="A23" s="5" t="s">
        <v>138</v>
      </c>
      <c r="B23" s="20" t="s">
        <v>160</v>
      </c>
      <c r="C23" s="4" t="s">
        <v>161</v>
      </c>
      <c r="D23" s="4" t="s">
        <v>162</v>
      </c>
      <c r="E23" s="6">
        <v>12250</v>
      </c>
      <c r="F23" s="7">
        <v>1378.49</v>
      </c>
      <c r="G23" s="8">
        <v>5.1999999999999998E-3</v>
      </c>
      <c r="H23" s="9"/>
      <c r="I23" s="9"/>
      <c r="J23" s="47"/>
    </row>
    <row r="24" spans="1:10" ht="13.15" customHeight="1" x14ac:dyDescent="0.2">
      <c r="A24" s="5" t="s">
        <v>149</v>
      </c>
      <c r="B24" s="20" t="s">
        <v>139</v>
      </c>
      <c r="C24" s="4" t="s">
        <v>140</v>
      </c>
      <c r="D24" s="4" t="s">
        <v>141</v>
      </c>
      <c r="E24" s="6">
        <v>504400</v>
      </c>
      <c r="F24" s="7">
        <v>1334.64</v>
      </c>
      <c r="G24" s="8">
        <v>5.0000000000000001E-3</v>
      </c>
      <c r="H24" s="9"/>
      <c r="I24" s="9"/>
      <c r="J24" s="47"/>
    </row>
    <row r="25" spans="1:10" ht="13.15" customHeight="1" x14ac:dyDescent="0.2">
      <c r="A25" s="5" t="s">
        <v>39</v>
      </c>
      <c r="B25" s="20" t="s">
        <v>150</v>
      </c>
      <c r="C25" s="4" t="s">
        <v>151</v>
      </c>
      <c r="D25" s="4" t="s">
        <v>152</v>
      </c>
      <c r="E25" s="6">
        <v>21875</v>
      </c>
      <c r="F25" s="7">
        <v>963.38</v>
      </c>
      <c r="G25" s="8">
        <v>3.5999999999999999E-3</v>
      </c>
      <c r="H25" s="9"/>
      <c r="I25" s="9"/>
      <c r="J25" s="47"/>
    </row>
    <row r="26" spans="1:10" ht="13.15" customHeight="1" x14ac:dyDescent="0.2">
      <c r="A26" s="5" t="s">
        <v>180</v>
      </c>
      <c r="B26" s="20" t="s">
        <v>40</v>
      </c>
      <c r="C26" s="4" t="s">
        <v>41</v>
      </c>
      <c r="D26" s="4" t="s">
        <v>42</v>
      </c>
      <c r="E26" s="6">
        <v>27400</v>
      </c>
      <c r="F26" s="7">
        <v>840.85</v>
      </c>
      <c r="G26" s="8">
        <v>3.2000000000000002E-3</v>
      </c>
      <c r="H26" s="9"/>
      <c r="I26" s="9"/>
      <c r="J26" s="47"/>
    </row>
    <row r="27" spans="1:10" ht="13.15" customHeight="1" x14ac:dyDescent="0.2">
      <c r="A27" s="5" t="s">
        <v>213</v>
      </c>
      <c r="B27" s="20" t="s">
        <v>181</v>
      </c>
      <c r="C27" s="4" t="s">
        <v>182</v>
      </c>
      <c r="D27" s="4" t="s">
        <v>183</v>
      </c>
      <c r="E27" s="6">
        <v>407000</v>
      </c>
      <c r="F27" s="7">
        <v>765.4</v>
      </c>
      <c r="G27" s="8">
        <v>2.8999999999999998E-3</v>
      </c>
      <c r="H27" s="9"/>
      <c r="I27" s="9"/>
      <c r="J27" s="47"/>
    </row>
    <row r="28" spans="1:10" ht="13.15" customHeight="1" x14ac:dyDescent="0.2">
      <c r="A28" s="5" t="s">
        <v>190</v>
      </c>
      <c r="B28" s="20" t="s">
        <v>214</v>
      </c>
      <c r="C28" s="4" t="s">
        <v>215</v>
      </c>
      <c r="D28" s="4" t="s">
        <v>183</v>
      </c>
      <c r="E28" s="6">
        <v>57375</v>
      </c>
      <c r="F28" s="7">
        <v>703.65</v>
      </c>
      <c r="G28" s="8">
        <v>2.5999999999999999E-3</v>
      </c>
      <c r="H28" s="9"/>
      <c r="I28" s="9"/>
      <c r="J28" s="47"/>
    </row>
    <row r="29" spans="1:10" ht="13.15" customHeight="1" x14ac:dyDescent="0.2">
      <c r="A29" s="5" t="s">
        <v>726</v>
      </c>
      <c r="B29" s="20" t="s">
        <v>191</v>
      </c>
      <c r="C29" s="4" t="s">
        <v>192</v>
      </c>
      <c r="D29" s="4" t="s">
        <v>193</v>
      </c>
      <c r="E29" s="6">
        <v>111150</v>
      </c>
      <c r="F29" s="7">
        <v>689.19</v>
      </c>
      <c r="G29" s="8">
        <v>2.5999999999999999E-3</v>
      </c>
      <c r="H29" s="9"/>
      <c r="I29" s="9"/>
      <c r="J29" s="47"/>
    </row>
    <row r="30" spans="1:10" ht="13.15" customHeight="1" x14ac:dyDescent="0.2">
      <c r="A30" s="5" t="s">
        <v>203</v>
      </c>
      <c r="B30" s="20" t="s">
        <v>727</v>
      </c>
      <c r="C30" s="4" t="s">
        <v>728</v>
      </c>
      <c r="D30" s="4" t="s">
        <v>729</v>
      </c>
      <c r="E30" s="6">
        <v>465750</v>
      </c>
      <c r="F30" s="7">
        <v>396.63</v>
      </c>
      <c r="G30" s="8">
        <v>1.5E-3</v>
      </c>
      <c r="H30" s="9"/>
      <c r="I30" s="9"/>
      <c r="J30" s="47"/>
    </row>
    <row r="31" spans="1:10" ht="13.15" customHeight="1" x14ac:dyDescent="0.2">
      <c r="A31" s="5" t="s">
        <v>719</v>
      </c>
      <c r="B31" s="20" t="s">
        <v>204</v>
      </c>
      <c r="C31" s="4" t="s">
        <v>205</v>
      </c>
      <c r="D31" s="4" t="s">
        <v>35</v>
      </c>
      <c r="E31" s="6">
        <v>19500</v>
      </c>
      <c r="F31" s="7">
        <v>347.14</v>
      </c>
      <c r="G31" s="8">
        <v>1.2999999999999999E-3</v>
      </c>
      <c r="H31" s="9"/>
      <c r="I31" s="9"/>
      <c r="J31" s="47"/>
    </row>
    <row r="32" spans="1:10" ht="13.15" customHeight="1" x14ac:dyDescent="0.2">
      <c r="A32" s="5" t="s">
        <v>772</v>
      </c>
      <c r="B32" s="20" t="s">
        <v>720</v>
      </c>
      <c r="C32" s="4" t="s">
        <v>721</v>
      </c>
      <c r="D32" s="4" t="s">
        <v>722</v>
      </c>
      <c r="E32" s="6">
        <v>65625</v>
      </c>
      <c r="F32" s="7">
        <v>271.75</v>
      </c>
      <c r="G32" s="8">
        <v>1E-3</v>
      </c>
      <c r="H32" s="9"/>
      <c r="I32" s="9"/>
      <c r="J32" s="47"/>
    </row>
    <row r="33" spans="1:10" ht="13.15" customHeight="1" x14ac:dyDescent="0.2">
      <c r="A33" s="5" t="s">
        <v>825</v>
      </c>
      <c r="B33" s="20" t="s">
        <v>773</v>
      </c>
      <c r="C33" s="4" t="s">
        <v>774</v>
      </c>
      <c r="D33" s="4" t="s">
        <v>35</v>
      </c>
      <c r="E33" s="6">
        <v>68200</v>
      </c>
      <c r="F33" s="7">
        <v>267.31</v>
      </c>
      <c r="G33" s="8">
        <v>1E-3</v>
      </c>
      <c r="H33" s="9"/>
      <c r="I33" s="9"/>
      <c r="J33" s="47"/>
    </row>
    <row r="34" spans="1:10" ht="13.15" customHeight="1" x14ac:dyDescent="0.2">
      <c r="A34" s="5" t="s">
        <v>550</v>
      </c>
      <c r="B34" s="20" t="s">
        <v>826</v>
      </c>
      <c r="C34" s="4" t="s">
        <v>827</v>
      </c>
      <c r="D34" s="4" t="s">
        <v>828</v>
      </c>
      <c r="E34" s="6">
        <v>7875</v>
      </c>
      <c r="F34" s="7">
        <v>139.05000000000001</v>
      </c>
      <c r="G34" s="8">
        <v>5.0000000000000001E-4</v>
      </c>
      <c r="H34" s="9"/>
      <c r="I34" s="9"/>
      <c r="J34" s="47"/>
    </row>
    <row r="35" spans="1:10" ht="13.15" customHeight="1" x14ac:dyDescent="0.2">
      <c r="A35" s="5" t="s">
        <v>172</v>
      </c>
      <c r="B35" s="20" t="s">
        <v>551</v>
      </c>
      <c r="C35" s="4" t="s">
        <v>552</v>
      </c>
      <c r="D35" s="4" t="s">
        <v>162</v>
      </c>
      <c r="E35" s="6">
        <v>27600</v>
      </c>
      <c r="F35" s="7">
        <v>116.43</v>
      </c>
      <c r="G35" s="8">
        <v>4.0000000000000002E-4</v>
      </c>
      <c r="H35" s="9"/>
      <c r="I35" s="9"/>
      <c r="J35" s="47"/>
    </row>
    <row r="36" spans="1:10" ht="13.15" customHeight="1" x14ac:dyDescent="0.2">
      <c r="A36" s="5" t="s">
        <v>740</v>
      </c>
      <c r="B36" s="20" t="s">
        <v>173</v>
      </c>
      <c r="C36" s="4" t="s">
        <v>174</v>
      </c>
      <c r="D36" s="4" t="s">
        <v>175</v>
      </c>
      <c r="E36" s="6">
        <v>9100</v>
      </c>
      <c r="F36" s="7">
        <v>87.05</v>
      </c>
      <c r="G36" s="8">
        <v>2.9999999999999997E-4</v>
      </c>
      <c r="H36" s="9"/>
      <c r="I36" s="9"/>
      <c r="J36" s="47"/>
    </row>
    <row r="37" spans="1:10" ht="13.15" customHeight="1" x14ac:dyDescent="0.2">
      <c r="A37" s="5" t="s">
        <v>63</v>
      </c>
      <c r="B37" s="20" t="s">
        <v>741</v>
      </c>
      <c r="C37" s="4" t="s">
        <v>742</v>
      </c>
      <c r="D37" s="4" t="s">
        <v>16</v>
      </c>
      <c r="E37" s="6">
        <v>14400</v>
      </c>
      <c r="F37" s="7">
        <v>29.4</v>
      </c>
      <c r="G37" s="8">
        <v>1E-4</v>
      </c>
      <c r="H37" s="9"/>
      <c r="I37" s="9"/>
      <c r="J37" s="47"/>
    </row>
    <row r="38" spans="1:10" ht="13.15" customHeight="1" x14ac:dyDescent="0.2">
      <c r="A38" s="5" t="s">
        <v>36</v>
      </c>
      <c r="B38" s="20" t="s">
        <v>64</v>
      </c>
      <c r="C38" s="4" t="s">
        <v>65</v>
      </c>
      <c r="D38" s="4" t="s">
        <v>66</v>
      </c>
      <c r="E38" s="6">
        <v>1800</v>
      </c>
      <c r="F38" s="7">
        <v>20.03</v>
      </c>
      <c r="G38" s="8">
        <v>1E-4</v>
      </c>
      <c r="H38" s="9"/>
      <c r="I38" s="9"/>
      <c r="J38" s="47"/>
    </row>
    <row r="39" spans="1:10" ht="13.15" customHeight="1" x14ac:dyDescent="0.2">
      <c r="A39" s="5" t="s">
        <v>760</v>
      </c>
      <c r="B39" s="20" t="s">
        <v>761</v>
      </c>
      <c r="C39" s="4" t="s">
        <v>762</v>
      </c>
      <c r="D39" s="4" t="s">
        <v>35</v>
      </c>
      <c r="E39" s="6">
        <v>2350</v>
      </c>
      <c r="F39" s="7">
        <v>5.56</v>
      </c>
      <c r="G39" s="8" t="s">
        <v>423</v>
      </c>
      <c r="H39" s="9"/>
      <c r="I39" s="9"/>
      <c r="J39" s="47"/>
    </row>
    <row r="40" spans="1:10" ht="13.15" customHeight="1" x14ac:dyDescent="0.2">
      <c r="A40" s="47"/>
      <c r="B40" s="21" t="s">
        <v>129</v>
      </c>
      <c r="C40" s="1"/>
      <c r="D40" s="1"/>
      <c r="E40" s="1"/>
      <c r="F40" s="10">
        <f>SUM(F18:F39)</f>
        <v>33673.090000000004</v>
      </c>
      <c r="G40" s="11">
        <v>0.12659999999999999</v>
      </c>
      <c r="H40" s="12"/>
      <c r="I40" s="12"/>
      <c r="J40" s="47"/>
    </row>
    <row r="41" spans="1:10" ht="13.15" customHeight="1" x14ac:dyDescent="0.2">
      <c r="A41" s="47"/>
      <c r="B41" s="19" t="s">
        <v>226</v>
      </c>
      <c r="C41" s="4"/>
      <c r="D41" s="4"/>
      <c r="E41" s="4"/>
      <c r="F41" s="52"/>
      <c r="G41" s="51"/>
      <c r="H41" s="51"/>
      <c r="I41" s="51"/>
      <c r="J41" s="47"/>
    </row>
    <row r="42" spans="1:10" ht="13.15" customHeight="1" x14ac:dyDescent="0.2">
      <c r="A42" s="5" t="s">
        <v>227</v>
      </c>
      <c r="B42" s="20" t="s">
        <v>228</v>
      </c>
      <c r="C42" s="4" t="s">
        <v>229</v>
      </c>
      <c r="D42" s="4" t="s">
        <v>193</v>
      </c>
      <c r="E42" s="6">
        <v>3245255</v>
      </c>
      <c r="F42" s="7">
        <v>14215.52</v>
      </c>
      <c r="G42" s="8">
        <v>5.3499999999999999E-2</v>
      </c>
      <c r="H42" s="9"/>
      <c r="I42" s="9"/>
      <c r="J42" s="47"/>
    </row>
    <row r="43" spans="1:10" ht="13.15" customHeight="1" x14ac:dyDescent="0.2">
      <c r="A43" s="5" t="s">
        <v>230</v>
      </c>
      <c r="B43" s="20" t="s">
        <v>231</v>
      </c>
      <c r="C43" s="4" t="s">
        <v>232</v>
      </c>
      <c r="D43" s="4" t="s">
        <v>193</v>
      </c>
      <c r="E43" s="6">
        <v>4219738</v>
      </c>
      <c r="F43" s="7">
        <v>13969.02</v>
      </c>
      <c r="G43" s="8">
        <v>5.2600000000000001E-2</v>
      </c>
      <c r="H43" s="9"/>
      <c r="I43" s="9"/>
      <c r="J43" s="47"/>
    </row>
    <row r="44" spans="1:10" ht="13.15" customHeight="1" x14ac:dyDescent="0.2">
      <c r="A44" s="47"/>
      <c r="B44" s="21" t="s">
        <v>129</v>
      </c>
      <c r="C44" s="1"/>
      <c r="D44" s="1"/>
      <c r="E44" s="1"/>
      <c r="F44" s="10">
        <v>28184.54</v>
      </c>
      <c r="G44" s="11">
        <v>0.1061</v>
      </c>
      <c r="H44" s="12"/>
      <c r="I44" s="12"/>
      <c r="J44" s="47"/>
    </row>
    <row r="45" spans="1:10" ht="13.15" customHeight="1" x14ac:dyDescent="0.2">
      <c r="A45" s="47"/>
      <c r="B45" s="21" t="s">
        <v>236</v>
      </c>
      <c r="C45" s="1"/>
      <c r="D45" s="1"/>
      <c r="E45" s="1"/>
      <c r="F45" s="12" t="s">
        <v>237</v>
      </c>
      <c r="G45" s="12" t="s">
        <v>237</v>
      </c>
      <c r="H45" s="12"/>
      <c r="I45" s="12"/>
      <c r="J45" s="47"/>
    </row>
    <row r="46" spans="1:10" ht="13.15" customHeight="1" x14ac:dyDescent="0.2">
      <c r="A46" s="47"/>
      <c r="B46" s="21" t="s">
        <v>129</v>
      </c>
      <c r="C46" s="1"/>
      <c r="D46" s="1"/>
      <c r="E46" s="1"/>
      <c r="F46" s="12" t="s">
        <v>237</v>
      </c>
      <c r="G46" s="12" t="s">
        <v>237</v>
      </c>
      <c r="H46" s="12"/>
      <c r="I46" s="12"/>
      <c r="J46" s="47"/>
    </row>
    <row r="47" spans="1:10" ht="13.15" customHeight="1" x14ac:dyDescent="0.2">
      <c r="A47" s="47"/>
      <c r="B47" s="21" t="s">
        <v>238</v>
      </c>
      <c r="C47" s="13"/>
      <c r="D47" s="1"/>
      <c r="E47" s="13"/>
      <c r="F47" s="10">
        <v>101208.12</v>
      </c>
      <c r="G47" s="11">
        <v>0.38090000000000002</v>
      </c>
      <c r="H47" s="12"/>
      <c r="I47" s="12"/>
      <c r="J47" s="47"/>
    </row>
    <row r="48" spans="1:10" ht="13.15" customHeight="1" x14ac:dyDescent="0.2">
      <c r="A48" s="47"/>
      <c r="B48" s="19" t="s">
        <v>425</v>
      </c>
      <c r="C48" s="4"/>
      <c r="D48" s="4"/>
      <c r="E48" s="4"/>
      <c r="F48" s="4"/>
      <c r="G48" s="4"/>
      <c r="H48" s="51"/>
      <c r="I48" s="51"/>
      <c r="J48" s="47"/>
    </row>
    <row r="49" spans="1:10" ht="13.15" customHeight="1" x14ac:dyDescent="0.2">
      <c r="A49" s="47"/>
      <c r="B49" s="19" t="s">
        <v>426</v>
      </c>
      <c r="C49" s="4"/>
      <c r="D49" s="4"/>
      <c r="E49" s="4"/>
      <c r="F49" s="52"/>
      <c r="G49" s="51"/>
      <c r="H49" s="51"/>
      <c r="I49" s="51"/>
      <c r="J49" s="47"/>
    </row>
    <row r="50" spans="1:10" ht="13.15" customHeight="1" x14ac:dyDescent="0.2">
      <c r="A50" s="5" t="s">
        <v>596</v>
      </c>
      <c r="B50" s="20" t="s">
        <v>1234</v>
      </c>
      <c r="C50" s="4" t="s">
        <v>597</v>
      </c>
      <c r="D50" s="4" t="s">
        <v>407</v>
      </c>
      <c r="E50" s="6">
        <v>10000000</v>
      </c>
      <c r="F50" s="7">
        <v>9989.61</v>
      </c>
      <c r="G50" s="8">
        <v>3.7600000000000001E-2</v>
      </c>
      <c r="H50" s="14">
        <v>7.2675000000000003E-2</v>
      </c>
      <c r="I50" s="9"/>
      <c r="J50" s="47"/>
    </row>
    <row r="51" spans="1:10" ht="13.15" customHeight="1" x14ac:dyDescent="0.2">
      <c r="A51" s="5" t="s">
        <v>565</v>
      </c>
      <c r="B51" s="20" t="s">
        <v>1220</v>
      </c>
      <c r="C51" s="4" t="s">
        <v>566</v>
      </c>
      <c r="D51" s="4" t="s">
        <v>407</v>
      </c>
      <c r="E51" s="6">
        <v>7500000</v>
      </c>
      <c r="F51" s="7">
        <v>7709.27</v>
      </c>
      <c r="G51" s="8">
        <v>2.9000000000000001E-2</v>
      </c>
      <c r="H51" s="14">
        <v>7.1276999999999993E-2</v>
      </c>
      <c r="I51" s="9"/>
      <c r="J51" s="47"/>
    </row>
    <row r="52" spans="1:10" ht="13.15" customHeight="1" x14ac:dyDescent="0.2">
      <c r="A52" s="5" t="s">
        <v>579</v>
      </c>
      <c r="B52" s="20" t="s">
        <v>1227</v>
      </c>
      <c r="C52" s="4" t="s">
        <v>580</v>
      </c>
      <c r="D52" s="4" t="s">
        <v>429</v>
      </c>
      <c r="E52" s="6">
        <v>7500</v>
      </c>
      <c r="F52" s="7">
        <v>7522.07</v>
      </c>
      <c r="G52" s="8">
        <v>2.8299999999999999E-2</v>
      </c>
      <c r="H52" s="14">
        <v>7.5850000000000001E-2</v>
      </c>
      <c r="I52" s="9"/>
      <c r="J52" s="47"/>
    </row>
    <row r="53" spans="1:10" ht="13.15" customHeight="1" x14ac:dyDescent="0.2">
      <c r="A53" s="5" t="s">
        <v>612</v>
      </c>
      <c r="B53" s="20" t="s">
        <v>1241</v>
      </c>
      <c r="C53" s="4" t="s">
        <v>613</v>
      </c>
      <c r="D53" s="4" t="s">
        <v>407</v>
      </c>
      <c r="E53" s="6">
        <v>7000000</v>
      </c>
      <c r="F53" s="7">
        <v>7102.17</v>
      </c>
      <c r="G53" s="8">
        <v>2.6700000000000002E-2</v>
      </c>
      <c r="H53" s="14">
        <v>7.4477000000000002E-2</v>
      </c>
      <c r="I53" s="9"/>
      <c r="J53" s="47"/>
    </row>
    <row r="54" spans="1:10" ht="13.15" customHeight="1" x14ac:dyDescent="0.2">
      <c r="A54" s="5" t="s">
        <v>583</v>
      </c>
      <c r="B54" s="20" t="s">
        <v>1229</v>
      </c>
      <c r="C54" s="4" t="s">
        <v>584</v>
      </c>
      <c r="D54" s="4" t="s">
        <v>407</v>
      </c>
      <c r="E54" s="6">
        <v>5000000</v>
      </c>
      <c r="F54" s="7">
        <v>5107.91</v>
      </c>
      <c r="G54" s="8">
        <v>1.9199999999999998E-2</v>
      </c>
      <c r="H54" s="14">
        <v>7.2928000000000007E-2</v>
      </c>
      <c r="I54" s="9"/>
      <c r="J54" s="47"/>
    </row>
    <row r="55" spans="1:10" ht="13.15" customHeight="1" x14ac:dyDescent="0.2">
      <c r="A55" s="5" t="s">
        <v>587</v>
      </c>
      <c r="B55" s="20" t="s">
        <v>1619</v>
      </c>
      <c r="C55" s="4" t="s">
        <v>588</v>
      </c>
      <c r="D55" s="4" t="s">
        <v>589</v>
      </c>
      <c r="E55" s="6">
        <v>5000</v>
      </c>
      <c r="F55" s="7">
        <v>5061.62</v>
      </c>
      <c r="G55" s="8">
        <v>1.9099999999999999E-2</v>
      </c>
      <c r="H55" s="14">
        <v>7.1999999999999995E-2</v>
      </c>
      <c r="I55" s="9"/>
      <c r="J55" s="47"/>
    </row>
    <row r="56" spans="1:10" ht="13.15" customHeight="1" x14ac:dyDescent="0.2">
      <c r="A56" s="5" t="s">
        <v>561</v>
      </c>
      <c r="B56" s="20" t="s">
        <v>1218</v>
      </c>
      <c r="C56" s="4" t="s">
        <v>562</v>
      </c>
      <c r="D56" s="4" t="s">
        <v>407</v>
      </c>
      <c r="E56" s="6">
        <v>5000000</v>
      </c>
      <c r="F56" s="7">
        <v>5000.28</v>
      </c>
      <c r="G56" s="8">
        <v>1.8800000000000001E-2</v>
      </c>
      <c r="H56" s="14">
        <v>7.2007000000000002E-2</v>
      </c>
      <c r="I56" s="9"/>
      <c r="J56" s="47"/>
    </row>
    <row r="57" spans="1:10" ht="13.15" customHeight="1" x14ac:dyDescent="0.2">
      <c r="A57" s="5" t="s">
        <v>598</v>
      </c>
      <c r="B57" s="20" t="s">
        <v>1235</v>
      </c>
      <c r="C57" s="4" t="s">
        <v>599</v>
      </c>
      <c r="D57" s="4" t="s">
        <v>407</v>
      </c>
      <c r="E57" s="6">
        <v>5000000</v>
      </c>
      <c r="F57" s="7">
        <v>4991.84</v>
      </c>
      <c r="G57" s="8">
        <v>1.8800000000000001E-2</v>
      </c>
      <c r="H57" s="14">
        <v>7.1691000000000005E-2</v>
      </c>
      <c r="I57" s="9"/>
      <c r="J57" s="47"/>
    </row>
    <row r="58" spans="1:10" ht="13.15" customHeight="1" x14ac:dyDescent="0.2">
      <c r="A58" s="5" t="s">
        <v>946</v>
      </c>
      <c r="B58" s="20" t="s">
        <v>1290</v>
      </c>
      <c r="C58" s="4" t="s">
        <v>947</v>
      </c>
      <c r="D58" s="4" t="s">
        <v>407</v>
      </c>
      <c r="E58" s="6">
        <v>5000000</v>
      </c>
      <c r="F58" s="7">
        <v>4990.67</v>
      </c>
      <c r="G58" s="8">
        <v>1.8800000000000001E-2</v>
      </c>
      <c r="H58" s="14">
        <v>7.1174000000000001E-2</v>
      </c>
      <c r="I58" s="9"/>
      <c r="J58" s="47"/>
    </row>
    <row r="59" spans="1:10" ht="13.15" customHeight="1" x14ac:dyDescent="0.2">
      <c r="A59" s="5" t="s">
        <v>602</v>
      </c>
      <c r="B59" s="20" t="s">
        <v>1620</v>
      </c>
      <c r="C59" s="4" t="s">
        <v>603</v>
      </c>
      <c r="D59" s="4" t="s">
        <v>429</v>
      </c>
      <c r="E59" s="6">
        <v>5000</v>
      </c>
      <c r="F59" s="7">
        <v>4979.8100000000004</v>
      </c>
      <c r="G59" s="8">
        <v>1.8700000000000001E-2</v>
      </c>
      <c r="H59" s="14">
        <v>7.6008999999999993E-2</v>
      </c>
      <c r="I59" s="9"/>
      <c r="J59" s="47"/>
    </row>
    <row r="60" spans="1:10" ht="13.15" customHeight="1" x14ac:dyDescent="0.2">
      <c r="A60" s="5" t="s">
        <v>642</v>
      </c>
      <c r="B60" s="20" t="s">
        <v>1254</v>
      </c>
      <c r="C60" s="4" t="s">
        <v>643</v>
      </c>
      <c r="D60" s="4" t="s">
        <v>429</v>
      </c>
      <c r="E60" s="6">
        <v>5000</v>
      </c>
      <c r="F60" s="7">
        <v>4939.21</v>
      </c>
      <c r="G60" s="8">
        <v>1.8599999999999998E-2</v>
      </c>
      <c r="H60" s="14">
        <v>7.7450000000000005E-2</v>
      </c>
      <c r="I60" s="9"/>
      <c r="J60" s="47"/>
    </row>
    <row r="61" spans="1:10" ht="13.15" customHeight="1" x14ac:dyDescent="0.2">
      <c r="A61" s="5" t="s">
        <v>590</v>
      </c>
      <c r="B61" s="20" t="s">
        <v>1231</v>
      </c>
      <c r="C61" s="4" t="s">
        <v>591</v>
      </c>
      <c r="D61" s="4" t="s">
        <v>407</v>
      </c>
      <c r="E61" s="6">
        <v>4000000</v>
      </c>
      <c r="F61" s="7">
        <v>4047.52</v>
      </c>
      <c r="G61" s="8">
        <v>1.52E-2</v>
      </c>
      <c r="H61" s="14">
        <v>7.2675000000000003E-2</v>
      </c>
      <c r="I61" s="9"/>
      <c r="J61" s="47"/>
    </row>
    <row r="62" spans="1:10" ht="13.15" customHeight="1" x14ac:dyDescent="0.2">
      <c r="A62" s="5" t="s">
        <v>948</v>
      </c>
      <c r="B62" s="20" t="s">
        <v>1291</v>
      </c>
      <c r="C62" s="4" t="s">
        <v>949</v>
      </c>
      <c r="D62" s="4" t="s">
        <v>407</v>
      </c>
      <c r="E62" s="6">
        <v>3500000</v>
      </c>
      <c r="F62" s="7">
        <v>3612.09</v>
      </c>
      <c r="G62" s="8">
        <v>1.3599999999999999E-2</v>
      </c>
      <c r="H62" s="14">
        <v>7.2928000000000007E-2</v>
      </c>
      <c r="I62" s="9"/>
      <c r="J62" s="47"/>
    </row>
    <row r="63" spans="1:10" ht="13.15" customHeight="1" x14ac:dyDescent="0.2">
      <c r="A63" s="5" t="s">
        <v>608</v>
      </c>
      <c r="B63" s="20" t="s">
        <v>1239</v>
      </c>
      <c r="C63" s="4" t="s">
        <v>609</v>
      </c>
      <c r="D63" s="4" t="s">
        <v>407</v>
      </c>
      <c r="E63" s="6">
        <v>3500000</v>
      </c>
      <c r="F63" s="7">
        <v>3572.33</v>
      </c>
      <c r="G63" s="8">
        <v>1.35E-2</v>
      </c>
      <c r="H63" s="14">
        <v>7.4632000000000004E-2</v>
      </c>
      <c r="I63" s="9"/>
      <c r="J63" s="47"/>
    </row>
    <row r="64" spans="1:10" ht="13.15" customHeight="1" x14ac:dyDescent="0.2">
      <c r="A64" s="5" t="s">
        <v>575</v>
      </c>
      <c r="B64" s="20" t="s">
        <v>1225</v>
      </c>
      <c r="C64" s="4" t="s">
        <v>576</v>
      </c>
      <c r="D64" s="4" t="s">
        <v>407</v>
      </c>
      <c r="E64" s="6">
        <v>3179500</v>
      </c>
      <c r="F64" s="7">
        <v>3249.02</v>
      </c>
      <c r="G64" s="8">
        <v>1.2200000000000001E-2</v>
      </c>
      <c r="H64" s="14">
        <v>7.1849999999999997E-2</v>
      </c>
      <c r="I64" s="9"/>
      <c r="J64" s="47"/>
    </row>
    <row r="65" spans="1:10" ht="13.15" customHeight="1" x14ac:dyDescent="0.2">
      <c r="A65" s="5" t="s">
        <v>571</v>
      </c>
      <c r="B65" s="20" t="s">
        <v>1223</v>
      </c>
      <c r="C65" s="4" t="s">
        <v>572</v>
      </c>
      <c r="D65" s="4" t="s">
        <v>407</v>
      </c>
      <c r="E65" s="6">
        <v>2500000</v>
      </c>
      <c r="F65" s="7">
        <v>2580.21</v>
      </c>
      <c r="G65" s="8">
        <v>9.7000000000000003E-3</v>
      </c>
      <c r="H65" s="14">
        <v>7.0542999999999995E-2</v>
      </c>
      <c r="I65" s="9"/>
      <c r="J65" s="47"/>
    </row>
    <row r="66" spans="1:10" ht="13.15" customHeight="1" x14ac:dyDescent="0.2">
      <c r="A66" s="5" t="s">
        <v>618</v>
      </c>
      <c r="B66" s="20" t="s">
        <v>1244</v>
      </c>
      <c r="C66" s="4" t="s">
        <v>619</v>
      </c>
      <c r="D66" s="4" t="s">
        <v>407</v>
      </c>
      <c r="E66" s="6">
        <v>2500000</v>
      </c>
      <c r="F66" s="7">
        <v>2568.02</v>
      </c>
      <c r="G66" s="8">
        <v>9.7000000000000003E-3</v>
      </c>
      <c r="H66" s="14">
        <v>7.1276999999999993E-2</v>
      </c>
      <c r="I66" s="9"/>
      <c r="J66" s="47"/>
    </row>
    <row r="67" spans="1:10" ht="13.15" customHeight="1" x14ac:dyDescent="0.2">
      <c r="A67" s="5" t="s">
        <v>622</v>
      </c>
      <c r="B67" s="20" t="s">
        <v>1246</v>
      </c>
      <c r="C67" s="4" t="s">
        <v>623</v>
      </c>
      <c r="D67" s="4" t="s">
        <v>407</v>
      </c>
      <c r="E67" s="6">
        <v>2500000</v>
      </c>
      <c r="F67" s="7">
        <v>2558.71</v>
      </c>
      <c r="G67" s="8">
        <v>9.5999999999999992E-3</v>
      </c>
      <c r="H67" s="14">
        <v>6.5629000000000007E-2</v>
      </c>
      <c r="I67" s="9"/>
      <c r="J67" s="47"/>
    </row>
    <row r="68" spans="1:10" ht="13.15" customHeight="1" x14ac:dyDescent="0.2">
      <c r="A68" s="5" t="s">
        <v>585</v>
      </c>
      <c r="B68" s="20" t="s">
        <v>1230</v>
      </c>
      <c r="C68" s="4" t="s">
        <v>586</v>
      </c>
      <c r="D68" s="4" t="s">
        <v>407</v>
      </c>
      <c r="E68" s="6">
        <v>2500000</v>
      </c>
      <c r="F68" s="7">
        <v>2532.09</v>
      </c>
      <c r="G68" s="8">
        <v>9.4999999999999998E-3</v>
      </c>
      <c r="H68" s="14">
        <v>7.1375999999999995E-2</v>
      </c>
      <c r="I68" s="9"/>
      <c r="J68" s="47"/>
    </row>
    <row r="69" spans="1:10" ht="13.15" customHeight="1" x14ac:dyDescent="0.2">
      <c r="A69" s="5" t="s">
        <v>650</v>
      </c>
      <c r="B69" s="20" t="s">
        <v>1623</v>
      </c>
      <c r="C69" s="4" t="s">
        <v>651</v>
      </c>
      <c r="D69" s="4" t="s">
        <v>429</v>
      </c>
      <c r="E69" s="6">
        <v>2500</v>
      </c>
      <c r="F69" s="7">
        <v>2529.9</v>
      </c>
      <c r="G69" s="8">
        <v>9.4999999999999998E-3</v>
      </c>
      <c r="H69" s="14">
        <v>7.6749999999999999E-2</v>
      </c>
      <c r="I69" s="9"/>
      <c r="J69" s="47"/>
    </row>
    <row r="70" spans="1:10" ht="13.15" customHeight="1" x14ac:dyDescent="0.2">
      <c r="A70" s="5" t="s">
        <v>577</v>
      </c>
      <c r="B70" s="20" t="s">
        <v>1226</v>
      </c>
      <c r="C70" s="4" t="s">
        <v>578</v>
      </c>
      <c r="D70" s="4" t="s">
        <v>429</v>
      </c>
      <c r="E70" s="6">
        <v>2500</v>
      </c>
      <c r="F70" s="7">
        <v>2517.67</v>
      </c>
      <c r="G70" s="8">
        <v>9.4999999999999998E-3</v>
      </c>
      <c r="H70" s="14">
        <v>7.2099999999999997E-2</v>
      </c>
      <c r="I70" s="9"/>
      <c r="J70" s="47"/>
    </row>
    <row r="71" spans="1:10" ht="13.15" customHeight="1" x14ac:dyDescent="0.2">
      <c r="A71" s="5" t="s">
        <v>592</v>
      </c>
      <c r="B71" s="20" t="s">
        <v>1232</v>
      </c>
      <c r="C71" s="4" t="s">
        <v>593</v>
      </c>
      <c r="D71" s="4" t="s">
        <v>429</v>
      </c>
      <c r="E71" s="6">
        <v>2500</v>
      </c>
      <c r="F71" s="7">
        <v>2514.5</v>
      </c>
      <c r="G71" s="8">
        <v>9.4999999999999998E-3</v>
      </c>
      <c r="H71" s="14">
        <v>7.2099999999999997E-2</v>
      </c>
      <c r="I71" s="9"/>
      <c r="J71" s="47"/>
    </row>
    <row r="72" spans="1:10" ht="13.15" customHeight="1" x14ac:dyDescent="0.2">
      <c r="A72" s="5" t="s">
        <v>950</v>
      </c>
      <c r="B72" s="20" t="s">
        <v>1292</v>
      </c>
      <c r="C72" s="4" t="s">
        <v>951</v>
      </c>
      <c r="D72" s="4" t="s">
        <v>429</v>
      </c>
      <c r="E72" s="6">
        <v>2500</v>
      </c>
      <c r="F72" s="7">
        <v>2511.4</v>
      </c>
      <c r="G72" s="8">
        <v>9.4999999999999998E-3</v>
      </c>
      <c r="H72" s="14">
        <v>7.2050000000000003E-2</v>
      </c>
      <c r="I72" s="9"/>
      <c r="J72" s="47"/>
    </row>
    <row r="73" spans="1:10" ht="13.15" customHeight="1" x14ac:dyDescent="0.2">
      <c r="A73" s="5" t="s">
        <v>952</v>
      </c>
      <c r="B73" s="20" t="s">
        <v>1293</v>
      </c>
      <c r="C73" s="4" t="s">
        <v>953</v>
      </c>
      <c r="D73" s="4" t="s">
        <v>429</v>
      </c>
      <c r="E73" s="6">
        <v>2500</v>
      </c>
      <c r="F73" s="7">
        <v>2505.65</v>
      </c>
      <c r="G73" s="8">
        <v>9.4000000000000004E-3</v>
      </c>
      <c r="H73" s="14">
        <v>7.4699000000000002E-2</v>
      </c>
      <c r="I73" s="9"/>
      <c r="J73" s="47"/>
    </row>
    <row r="74" spans="1:10" ht="13.15" customHeight="1" x14ac:dyDescent="0.2">
      <c r="A74" s="5" t="s">
        <v>567</v>
      </c>
      <c r="B74" s="20" t="s">
        <v>1221</v>
      </c>
      <c r="C74" s="4" t="s">
        <v>568</v>
      </c>
      <c r="D74" s="4" t="s">
        <v>407</v>
      </c>
      <c r="E74" s="6">
        <v>2500000</v>
      </c>
      <c r="F74" s="7">
        <v>2505.04</v>
      </c>
      <c r="G74" s="8">
        <v>9.4000000000000004E-3</v>
      </c>
      <c r="H74" s="14">
        <v>7.4790999999999996E-2</v>
      </c>
      <c r="I74" s="9"/>
      <c r="J74" s="47"/>
    </row>
    <row r="75" spans="1:10" ht="13.15" customHeight="1" x14ac:dyDescent="0.2">
      <c r="A75" s="5" t="s">
        <v>600</v>
      </c>
      <c r="B75" s="20" t="s">
        <v>1236</v>
      </c>
      <c r="C75" s="4" t="s">
        <v>601</v>
      </c>
      <c r="D75" s="4" t="s">
        <v>407</v>
      </c>
      <c r="E75" s="6">
        <v>2500000</v>
      </c>
      <c r="F75" s="7">
        <v>2493.6</v>
      </c>
      <c r="G75" s="8">
        <v>9.4000000000000004E-3</v>
      </c>
      <c r="H75" s="14">
        <v>7.3214000000000001E-2</v>
      </c>
      <c r="I75" s="9"/>
      <c r="J75" s="47"/>
    </row>
    <row r="76" spans="1:10" ht="13.15" customHeight="1" x14ac:dyDescent="0.2">
      <c r="A76" s="5" t="s">
        <v>656</v>
      </c>
      <c r="B76" s="20" t="s">
        <v>1260</v>
      </c>
      <c r="C76" s="4" t="s">
        <v>657</v>
      </c>
      <c r="D76" s="4" t="s">
        <v>407</v>
      </c>
      <c r="E76" s="6">
        <v>2500000</v>
      </c>
      <c r="F76" s="7">
        <v>2483.16</v>
      </c>
      <c r="G76" s="8">
        <v>9.2999999999999992E-3</v>
      </c>
      <c r="H76" s="14">
        <v>7.3214000000000001E-2</v>
      </c>
      <c r="I76" s="9"/>
      <c r="J76" s="47"/>
    </row>
    <row r="77" spans="1:10" ht="13.15" customHeight="1" x14ac:dyDescent="0.2">
      <c r="A77" s="5" t="s">
        <v>644</v>
      </c>
      <c r="B77" s="20" t="s">
        <v>1255</v>
      </c>
      <c r="C77" s="4" t="s">
        <v>645</v>
      </c>
      <c r="D77" s="4" t="s">
        <v>429</v>
      </c>
      <c r="E77" s="6">
        <v>2500</v>
      </c>
      <c r="F77" s="7">
        <v>2467.25</v>
      </c>
      <c r="G77" s="8">
        <v>9.2999999999999992E-3</v>
      </c>
      <c r="H77" s="14">
        <v>7.4648999999999993E-2</v>
      </c>
      <c r="I77" s="9"/>
      <c r="J77" s="47"/>
    </row>
    <row r="78" spans="1:10" ht="13.15" customHeight="1" x14ac:dyDescent="0.2">
      <c r="A78" s="5" t="s">
        <v>610</v>
      </c>
      <c r="B78" s="20" t="s">
        <v>1240</v>
      </c>
      <c r="C78" s="4" t="s">
        <v>611</v>
      </c>
      <c r="D78" s="4" t="s">
        <v>407</v>
      </c>
      <c r="E78" s="6">
        <v>2300100</v>
      </c>
      <c r="F78" s="7">
        <v>2362.7399999999998</v>
      </c>
      <c r="G78" s="8">
        <v>8.8999999999999999E-3</v>
      </c>
      <c r="H78" s="14">
        <v>7.2675000000000003E-2</v>
      </c>
      <c r="I78" s="9"/>
      <c r="J78" s="47"/>
    </row>
    <row r="79" spans="1:10" ht="13.15" customHeight="1" x14ac:dyDescent="0.2">
      <c r="A79" s="5" t="s">
        <v>696</v>
      </c>
      <c r="B79" s="20" t="s">
        <v>1280</v>
      </c>
      <c r="C79" s="4" t="s">
        <v>697</v>
      </c>
      <c r="D79" s="4" t="s">
        <v>407</v>
      </c>
      <c r="E79" s="6">
        <v>2000000</v>
      </c>
      <c r="F79" s="7">
        <v>2044.02</v>
      </c>
      <c r="G79" s="8">
        <v>7.7000000000000002E-3</v>
      </c>
      <c r="H79" s="14">
        <v>7.4477000000000002E-2</v>
      </c>
      <c r="I79" s="9"/>
      <c r="J79" s="47"/>
    </row>
    <row r="80" spans="1:10" ht="13.15" customHeight="1" x14ac:dyDescent="0.2">
      <c r="A80" s="5" t="s">
        <v>700</v>
      </c>
      <c r="B80" s="20" t="s">
        <v>1282</v>
      </c>
      <c r="C80" s="4" t="s">
        <v>701</v>
      </c>
      <c r="D80" s="4" t="s">
        <v>407</v>
      </c>
      <c r="E80" s="6">
        <v>2000000</v>
      </c>
      <c r="F80" s="7">
        <v>2015.91</v>
      </c>
      <c r="G80" s="8">
        <v>7.6E-3</v>
      </c>
      <c r="H80" s="14">
        <v>7.2928000000000007E-2</v>
      </c>
      <c r="I80" s="9"/>
      <c r="J80" s="47"/>
    </row>
    <row r="81" spans="1:10" ht="13.15" customHeight="1" x14ac:dyDescent="0.2">
      <c r="A81" s="5" t="s">
        <v>581</v>
      </c>
      <c r="B81" s="20" t="s">
        <v>1228</v>
      </c>
      <c r="C81" s="4" t="s">
        <v>582</v>
      </c>
      <c r="D81" s="4" t="s">
        <v>407</v>
      </c>
      <c r="E81" s="6">
        <v>2000000</v>
      </c>
      <c r="F81" s="7">
        <v>1981.46</v>
      </c>
      <c r="G81" s="8">
        <v>7.4999999999999997E-3</v>
      </c>
      <c r="H81" s="14">
        <v>7.1272000000000002E-2</v>
      </c>
      <c r="I81" s="9"/>
      <c r="J81" s="47"/>
    </row>
    <row r="82" spans="1:10" ht="13.15" customHeight="1" x14ac:dyDescent="0.2">
      <c r="A82" s="5" t="s">
        <v>674</v>
      </c>
      <c r="B82" s="20" t="s">
        <v>1269</v>
      </c>
      <c r="C82" s="4" t="s">
        <v>675</v>
      </c>
      <c r="D82" s="4" t="s">
        <v>407</v>
      </c>
      <c r="E82" s="6">
        <v>1500000</v>
      </c>
      <c r="F82" s="7">
        <v>1520.05</v>
      </c>
      <c r="G82" s="8">
        <v>5.7000000000000002E-3</v>
      </c>
      <c r="H82" s="14">
        <v>7.1375999999999995E-2</v>
      </c>
      <c r="I82" s="9"/>
      <c r="J82" s="47"/>
    </row>
    <row r="83" spans="1:10" ht="13.15" customHeight="1" x14ac:dyDescent="0.2">
      <c r="A83" s="5" t="s">
        <v>569</v>
      </c>
      <c r="B83" s="20" t="s">
        <v>1222</v>
      </c>
      <c r="C83" s="4" t="s">
        <v>570</v>
      </c>
      <c r="D83" s="4" t="s">
        <v>407</v>
      </c>
      <c r="E83" s="6">
        <v>1000000</v>
      </c>
      <c r="F83" s="7">
        <v>1032.71</v>
      </c>
      <c r="G83" s="8">
        <v>3.8999999999999998E-3</v>
      </c>
      <c r="H83" s="14">
        <v>7.2928000000000007E-2</v>
      </c>
      <c r="I83" s="9"/>
      <c r="J83" s="47"/>
    </row>
    <row r="84" spans="1:10" ht="13.15" customHeight="1" x14ac:dyDescent="0.2">
      <c r="A84" s="5" t="s">
        <v>573</v>
      </c>
      <c r="B84" s="20" t="s">
        <v>1224</v>
      </c>
      <c r="C84" s="4" t="s">
        <v>574</v>
      </c>
      <c r="D84" s="4" t="s">
        <v>407</v>
      </c>
      <c r="E84" s="6">
        <v>1000000</v>
      </c>
      <c r="F84" s="7">
        <v>1031.1099999999999</v>
      </c>
      <c r="G84" s="8">
        <v>3.8999999999999998E-3</v>
      </c>
      <c r="H84" s="14">
        <v>7.0190000000000002E-2</v>
      </c>
      <c r="I84" s="9"/>
      <c r="J84" s="47"/>
    </row>
    <row r="85" spans="1:10" ht="13.15" customHeight="1" x14ac:dyDescent="0.2">
      <c r="A85" s="5" t="s">
        <v>954</v>
      </c>
      <c r="B85" s="20" t="s">
        <v>1294</v>
      </c>
      <c r="C85" s="4" t="s">
        <v>955</v>
      </c>
      <c r="D85" s="4" t="s">
        <v>407</v>
      </c>
      <c r="E85" s="6">
        <v>1000000</v>
      </c>
      <c r="F85" s="7">
        <v>1028.55</v>
      </c>
      <c r="G85" s="8">
        <v>3.8999999999999998E-3</v>
      </c>
      <c r="H85" s="14">
        <v>7.0190000000000002E-2</v>
      </c>
      <c r="I85" s="9"/>
      <c r="J85" s="47"/>
    </row>
    <row r="86" spans="1:10" ht="13.15" customHeight="1" x14ac:dyDescent="0.2">
      <c r="A86" s="5" t="s">
        <v>956</v>
      </c>
      <c r="B86" s="20" t="s">
        <v>1295</v>
      </c>
      <c r="C86" s="4" t="s">
        <v>957</v>
      </c>
      <c r="D86" s="4" t="s">
        <v>407</v>
      </c>
      <c r="E86" s="6">
        <v>1000000</v>
      </c>
      <c r="F86" s="7">
        <v>1027.8399999999999</v>
      </c>
      <c r="G86" s="8">
        <v>3.8999999999999998E-3</v>
      </c>
      <c r="H86" s="14">
        <v>7.3562000000000002E-2</v>
      </c>
      <c r="I86" s="9"/>
      <c r="J86" s="47"/>
    </row>
    <row r="87" spans="1:10" ht="13.15" customHeight="1" x14ac:dyDescent="0.2">
      <c r="A87" s="5" t="s">
        <v>958</v>
      </c>
      <c r="B87" s="20" t="s">
        <v>1296</v>
      </c>
      <c r="C87" s="4" t="s">
        <v>959</v>
      </c>
      <c r="D87" s="4" t="s">
        <v>407</v>
      </c>
      <c r="E87" s="6">
        <v>1000000</v>
      </c>
      <c r="F87" s="7">
        <v>1026.47</v>
      </c>
      <c r="G87" s="8">
        <v>3.8999999999999998E-3</v>
      </c>
      <c r="H87" s="14">
        <v>7.2675000000000003E-2</v>
      </c>
      <c r="I87" s="9"/>
      <c r="J87" s="47"/>
    </row>
    <row r="88" spans="1:10" ht="13.15" customHeight="1" x14ac:dyDescent="0.2">
      <c r="A88" s="5" t="s">
        <v>604</v>
      </c>
      <c r="B88" s="20" t="s">
        <v>1237</v>
      </c>
      <c r="C88" s="4" t="s">
        <v>605</v>
      </c>
      <c r="D88" s="4" t="s">
        <v>407</v>
      </c>
      <c r="E88" s="6">
        <v>1000000</v>
      </c>
      <c r="F88" s="7">
        <v>1023.43</v>
      </c>
      <c r="G88" s="8">
        <v>3.8999999999999998E-3</v>
      </c>
      <c r="H88" s="14">
        <v>7.2928000000000007E-2</v>
      </c>
      <c r="I88" s="9"/>
      <c r="J88" s="47"/>
    </row>
    <row r="89" spans="1:10" ht="13.15" customHeight="1" x14ac:dyDescent="0.2">
      <c r="A89" s="5" t="s">
        <v>960</v>
      </c>
      <c r="B89" s="20" t="s">
        <v>1297</v>
      </c>
      <c r="C89" s="4" t="s">
        <v>961</v>
      </c>
      <c r="D89" s="4" t="s">
        <v>407</v>
      </c>
      <c r="E89" s="6">
        <v>1000000</v>
      </c>
      <c r="F89" s="7">
        <v>1022.89</v>
      </c>
      <c r="G89" s="8">
        <v>3.8999999999999998E-3</v>
      </c>
      <c r="H89" s="14">
        <v>7.1276999999999993E-2</v>
      </c>
      <c r="I89" s="9"/>
      <c r="J89" s="47"/>
    </row>
    <row r="90" spans="1:10" ht="13.15" customHeight="1" x14ac:dyDescent="0.2">
      <c r="A90" s="5" t="s">
        <v>962</v>
      </c>
      <c r="B90" s="20" t="s">
        <v>1298</v>
      </c>
      <c r="C90" s="4" t="s">
        <v>963</v>
      </c>
      <c r="D90" s="4" t="s">
        <v>407</v>
      </c>
      <c r="E90" s="6">
        <v>1000000</v>
      </c>
      <c r="F90" s="7">
        <v>1003.44</v>
      </c>
      <c r="G90" s="8">
        <v>3.8E-3</v>
      </c>
      <c r="H90" s="14">
        <v>7.4477000000000002E-2</v>
      </c>
      <c r="I90" s="9"/>
      <c r="J90" s="47"/>
    </row>
    <row r="91" spans="1:10" ht="13.15" customHeight="1" x14ac:dyDescent="0.2">
      <c r="A91" s="5" t="s">
        <v>964</v>
      </c>
      <c r="B91" s="20" t="s">
        <v>1299</v>
      </c>
      <c r="C91" s="4" t="s">
        <v>965</v>
      </c>
      <c r="D91" s="4" t="s">
        <v>407</v>
      </c>
      <c r="E91" s="6">
        <v>1000000</v>
      </c>
      <c r="F91" s="7">
        <v>1003.25</v>
      </c>
      <c r="G91" s="8">
        <v>3.8E-3</v>
      </c>
      <c r="H91" s="14">
        <v>7.4632000000000004E-2</v>
      </c>
      <c r="I91" s="9"/>
      <c r="J91" s="47"/>
    </row>
    <row r="92" spans="1:10" ht="13.15" customHeight="1" x14ac:dyDescent="0.2">
      <c r="A92" s="5" t="s">
        <v>563</v>
      </c>
      <c r="B92" s="20" t="s">
        <v>1219</v>
      </c>
      <c r="C92" s="4" t="s">
        <v>564</v>
      </c>
      <c r="D92" s="4" t="s">
        <v>407</v>
      </c>
      <c r="E92" s="6">
        <v>1000000</v>
      </c>
      <c r="F92" s="7">
        <v>1001.37</v>
      </c>
      <c r="G92" s="8">
        <v>3.8E-3</v>
      </c>
      <c r="H92" s="14">
        <v>7.1691000000000005E-2</v>
      </c>
      <c r="I92" s="9"/>
      <c r="J92" s="47"/>
    </row>
    <row r="93" spans="1:10" ht="13.15" customHeight="1" x14ac:dyDescent="0.2">
      <c r="A93" s="5" t="s">
        <v>678</v>
      </c>
      <c r="B93" s="20" t="s">
        <v>1271</v>
      </c>
      <c r="C93" s="4" t="s">
        <v>679</v>
      </c>
      <c r="D93" s="4" t="s">
        <v>407</v>
      </c>
      <c r="E93" s="6">
        <v>1000000</v>
      </c>
      <c r="F93" s="7">
        <v>996.64</v>
      </c>
      <c r="G93" s="8">
        <v>3.8E-3</v>
      </c>
      <c r="H93" s="14">
        <v>7.2928000000000007E-2</v>
      </c>
      <c r="I93" s="9"/>
      <c r="J93" s="47"/>
    </row>
    <row r="94" spans="1:10" ht="13.15" customHeight="1" x14ac:dyDescent="0.2">
      <c r="A94" s="5" t="s">
        <v>966</v>
      </c>
      <c r="B94" s="20" t="s">
        <v>1300</v>
      </c>
      <c r="C94" s="4" t="s">
        <v>967</v>
      </c>
      <c r="D94" s="4" t="s">
        <v>407</v>
      </c>
      <c r="E94" s="6">
        <v>1000000</v>
      </c>
      <c r="F94" s="7">
        <v>992.75</v>
      </c>
      <c r="G94" s="8">
        <v>3.7000000000000002E-3</v>
      </c>
      <c r="H94" s="14">
        <v>7.1272000000000002E-2</v>
      </c>
      <c r="I94" s="9"/>
      <c r="J94" s="47"/>
    </row>
    <row r="95" spans="1:10" ht="13.15" customHeight="1" x14ac:dyDescent="0.2">
      <c r="A95" s="5" t="s">
        <v>658</v>
      </c>
      <c r="B95" s="20" t="s">
        <v>1261</v>
      </c>
      <c r="C95" s="4" t="s">
        <v>659</v>
      </c>
      <c r="D95" s="4" t="s">
        <v>429</v>
      </c>
      <c r="E95" s="6">
        <v>1000</v>
      </c>
      <c r="F95" s="7">
        <v>991.41</v>
      </c>
      <c r="G95" s="8">
        <v>3.7000000000000002E-3</v>
      </c>
      <c r="H95" s="14">
        <v>7.5249999999999997E-2</v>
      </c>
      <c r="I95" s="9"/>
      <c r="J95" s="47"/>
    </row>
    <row r="96" spans="1:10" ht="13.15" customHeight="1" x14ac:dyDescent="0.2">
      <c r="A96" s="5" t="s">
        <v>684</v>
      </c>
      <c r="B96" s="20" t="s">
        <v>1274</v>
      </c>
      <c r="C96" s="4" t="s">
        <v>685</v>
      </c>
      <c r="D96" s="4" t="s">
        <v>407</v>
      </c>
      <c r="E96" s="6">
        <v>1000000</v>
      </c>
      <c r="F96" s="7">
        <v>985.98</v>
      </c>
      <c r="G96" s="8">
        <v>3.7000000000000002E-3</v>
      </c>
      <c r="H96" s="14">
        <v>7.2824E-2</v>
      </c>
      <c r="I96" s="9"/>
      <c r="J96" s="47"/>
    </row>
    <row r="97" spans="1:10" ht="13.15" customHeight="1" x14ac:dyDescent="0.2">
      <c r="A97" s="5" t="s">
        <v>968</v>
      </c>
      <c r="B97" s="20" t="s">
        <v>1301</v>
      </c>
      <c r="C97" s="4" t="s">
        <v>969</v>
      </c>
      <c r="D97" s="4" t="s">
        <v>407</v>
      </c>
      <c r="E97" s="6">
        <v>1000000</v>
      </c>
      <c r="F97" s="7">
        <v>985.96</v>
      </c>
      <c r="G97" s="8">
        <v>3.7000000000000002E-3</v>
      </c>
      <c r="H97" s="14">
        <v>7.0086999999999997E-2</v>
      </c>
      <c r="I97" s="9"/>
      <c r="J97" s="47"/>
    </row>
    <row r="98" spans="1:10" ht="13.15" customHeight="1" x14ac:dyDescent="0.2">
      <c r="A98" s="5" t="s">
        <v>648</v>
      </c>
      <c r="B98" s="20" t="s">
        <v>1257</v>
      </c>
      <c r="C98" s="4" t="s">
        <v>649</v>
      </c>
      <c r="D98" s="4" t="s">
        <v>407</v>
      </c>
      <c r="E98" s="6">
        <v>1000000</v>
      </c>
      <c r="F98" s="7">
        <v>975.64</v>
      </c>
      <c r="G98" s="8">
        <v>3.7000000000000002E-3</v>
      </c>
      <c r="H98" s="14">
        <v>7.4527999999999997E-2</v>
      </c>
      <c r="I98" s="9"/>
      <c r="J98" s="47"/>
    </row>
    <row r="99" spans="1:10" ht="13.15" customHeight="1" x14ac:dyDescent="0.2">
      <c r="A99" s="5" t="s">
        <v>970</v>
      </c>
      <c r="B99" s="20" t="s">
        <v>1302</v>
      </c>
      <c r="C99" s="4" t="s">
        <v>971</v>
      </c>
      <c r="D99" s="4" t="s">
        <v>407</v>
      </c>
      <c r="E99" s="6">
        <v>1000000</v>
      </c>
      <c r="F99" s="7">
        <v>972.61</v>
      </c>
      <c r="G99" s="8">
        <v>3.7000000000000002E-3</v>
      </c>
      <c r="H99" s="14">
        <v>7.2824E-2</v>
      </c>
      <c r="I99" s="9"/>
      <c r="J99" s="47"/>
    </row>
    <row r="100" spans="1:10" ht="13.15" customHeight="1" x14ac:dyDescent="0.2">
      <c r="A100" s="5" t="s">
        <v>652</v>
      </c>
      <c r="B100" s="20" t="s">
        <v>1258</v>
      </c>
      <c r="C100" s="4" t="s">
        <v>653</v>
      </c>
      <c r="D100" s="4" t="s">
        <v>407</v>
      </c>
      <c r="E100" s="6">
        <v>500000</v>
      </c>
      <c r="F100" s="7">
        <v>530.71</v>
      </c>
      <c r="G100" s="8">
        <v>2E-3</v>
      </c>
      <c r="H100" s="14">
        <v>7.1235000000000007E-2</v>
      </c>
      <c r="I100" s="9"/>
      <c r="J100" s="47"/>
    </row>
    <row r="101" spans="1:10" ht="13.15" customHeight="1" x14ac:dyDescent="0.2">
      <c r="A101" s="5" t="s">
        <v>972</v>
      </c>
      <c r="B101" s="20" t="s">
        <v>1303</v>
      </c>
      <c r="C101" s="4" t="s">
        <v>973</v>
      </c>
      <c r="D101" s="4" t="s">
        <v>407</v>
      </c>
      <c r="E101" s="6">
        <v>500000</v>
      </c>
      <c r="F101" s="7">
        <v>518.20000000000005</v>
      </c>
      <c r="G101" s="8">
        <v>2E-3</v>
      </c>
      <c r="H101" s="14">
        <v>7.1375999999999995E-2</v>
      </c>
      <c r="I101" s="9"/>
      <c r="J101" s="47"/>
    </row>
    <row r="102" spans="1:10" ht="13.15" customHeight="1" x14ac:dyDescent="0.2">
      <c r="A102" s="5" t="s">
        <v>616</v>
      </c>
      <c r="B102" s="20" t="s">
        <v>1243</v>
      </c>
      <c r="C102" s="4" t="s">
        <v>617</v>
      </c>
      <c r="D102" s="4" t="s">
        <v>407</v>
      </c>
      <c r="E102" s="6">
        <v>500000</v>
      </c>
      <c r="F102" s="7">
        <v>515.47</v>
      </c>
      <c r="G102" s="8">
        <v>1.9E-3</v>
      </c>
      <c r="H102" s="14">
        <v>7.2928000000000007E-2</v>
      </c>
      <c r="I102" s="9"/>
      <c r="J102" s="47"/>
    </row>
    <row r="103" spans="1:10" ht="13.15" customHeight="1" x14ac:dyDescent="0.2">
      <c r="A103" s="5" t="s">
        <v>974</v>
      </c>
      <c r="B103" s="20" t="s">
        <v>1304</v>
      </c>
      <c r="C103" s="4" t="s">
        <v>975</v>
      </c>
      <c r="D103" s="4" t="s">
        <v>407</v>
      </c>
      <c r="E103" s="6">
        <v>500000</v>
      </c>
      <c r="F103" s="7">
        <v>511.77</v>
      </c>
      <c r="G103" s="8">
        <v>1.9E-3</v>
      </c>
      <c r="H103" s="14">
        <v>7.2160000000000002E-2</v>
      </c>
      <c r="I103" s="9"/>
      <c r="J103" s="47"/>
    </row>
    <row r="104" spans="1:10" ht="13.15" customHeight="1" x14ac:dyDescent="0.2">
      <c r="A104" s="5" t="s">
        <v>976</v>
      </c>
      <c r="B104" s="20" t="s">
        <v>1305</v>
      </c>
      <c r="C104" s="4" t="s">
        <v>977</v>
      </c>
      <c r="D104" s="4" t="s">
        <v>407</v>
      </c>
      <c r="E104" s="6">
        <v>500000</v>
      </c>
      <c r="F104" s="7">
        <v>508.96</v>
      </c>
      <c r="G104" s="8">
        <v>1.9E-3</v>
      </c>
      <c r="H104" s="14">
        <v>7.4477000000000002E-2</v>
      </c>
      <c r="I104" s="9"/>
      <c r="J104" s="47"/>
    </row>
    <row r="105" spans="1:10" ht="13.15" customHeight="1" x14ac:dyDescent="0.2">
      <c r="A105" s="5" t="s">
        <v>670</v>
      </c>
      <c r="B105" s="20" t="s">
        <v>1267</v>
      </c>
      <c r="C105" s="4" t="s">
        <v>671</v>
      </c>
      <c r="D105" s="4" t="s">
        <v>407</v>
      </c>
      <c r="E105" s="6">
        <v>500000</v>
      </c>
      <c r="F105" s="7">
        <v>508.87</v>
      </c>
      <c r="G105" s="8">
        <v>1.9E-3</v>
      </c>
      <c r="H105" s="14">
        <v>7.4632000000000004E-2</v>
      </c>
      <c r="I105" s="9"/>
      <c r="J105" s="47"/>
    </row>
    <row r="106" spans="1:10" ht="13.15" customHeight="1" x14ac:dyDescent="0.2">
      <c r="A106" s="5" t="s">
        <v>978</v>
      </c>
      <c r="B106" s="20" t="s">
        <v>1306</v>
      </c>
      <c r="C106" s="4" t="s">
        <v>979</v>
      </c>
      <c r="D106" s="4" t="s">
        <v>407</v>
      </c>
      <c r="E106" s="6">
        <v>500000</v>
      </c>
      <c r="F106" s="7">
        <v>508.71</v>
      </c>
      <c r="G106" s="8">
        <v>1.9E-3</v>
      </c>
      <c r="H106" s="14">
        <v>7.5524999999999995E-2</v>
      </c>
      <c r="I106" s="9"/>
      <c r="J106" s="47"/>
    </row>
    <row r="107" spans="1:10" ht="13.15" customHeight="1" x14ac:dyDescent="0.2">
      <c r="A107" s="5" t="s">
        <v>632</v>
      </c>
      <c r="B107" s="20" t="s">
        <v>1251</v>
      </c>
      <c r="C107" s="4" t="s">
        <v>633</v>
      </c>
      <c r="D107" s="4" t="s">
        <v>407</v>
      </c>
      <c r="E107" s="6">
        <v>500000</v>
      </c>
      <c r="F107" s="7">
        <v>502.52</v>
      </c>
      <c r="G107" s="8">
        <v>1.9E-3</v>
      </c>
      <c r="H107" s="14">
        <v>7.2928000000000007E-2</v>
      </c>
      <c r="I107" s="9"/>
      <c r="J107" s="47"/>
    </row>
    <row r="108" spans="1:10" ht="13.15" customHeight="1" x14ac:dyDescent="0.2">
      <c r="A108" s="5" t="s">
        <v>980</v>
      </c>
      <c r="B108" s="20" t="s">
        <v>1307</v>
      </c>
      <c r="C108" s="4" t="s">
        <v>981</v>
      </c>
      <c r="D108" s="4" t="s">
        <v>407</v>
      </c>
      <c r="E108" s="6">
        <v>500000</v>
      </c>
      <c r="F108" s="7">
        <v>502.03</v>
      </c>
      <c r="G108" s="8">
        <v>1.9E-3</v>
      </c>
      <c r="H108" s="14">
        <v>7.4477000000000002E-2</v>
      </c>
      <c r="I108" s="9"/>
      <c r="J108" s="47"/>
    </row>
    <row r="109" spans="1:10" ht="13.15" customHeight="1" x14ac:dyDescent="0.2">
      <c r="A109" s="5" t="s">
        <v>606</v>
      </c>
      <c r="B109" s="20" t="s">
        <v>1238</v>
      </c>
      <c r="C109" s="4" t="s">
        <v>607</v>
      </c>
      <c r="D109" s="4" t="s">
        <v>407</v>
      </c>
      <c r="E109" s="6">
        <v>500000</v>
      </c>
      <c r="F109" s="7">
        <v>501.78</v>
      </c>
      <c r="G109" s="8">
        <v>1.9E-3</v>
      </c>
      <c r="H109" s="14">
        <v>7.2007000000000002E-2</v>
      </c>
      <c r="I109" s="9"/>
      <c r="J109" s="47"/>
    </row>
    <row r="110" spans="1:10" ht="13.15" customHeight="1" x14ac:dyDescent="0.2">
      <c r="A110" s="5" t="s">
        <v>982</v>
      </c>
      <c r="B110" s="20" t="s">
        <v>1308</v>
      </c>
      <c r="C110" s="4" t="s">
        <v>983</v>
      </c>
      <c r="D110" s="4" t="s">
        <v>407</v>
      </c>
      <c r="E110" s="6">
        <v>500000</v>
      </c>
      <c r="F110" s="7">
        <v>501.28</v>
      </c>
      <c r="G110" s="8">
        <v>1.9E-3</v>
      </c>
      <c r="H110" s="14">
        <v>7.2064000000000003E-2</v>
      </c>
      <c r="I110" s="9"/>
      <c r="J110" s="47"/>
    </row>
    <row r="111" spans="1:10" ht="13.15" customHeight="1" x14ac:dyDescent="0.2">
      <c r="A111" s="5" t="s">
        <v>984</v>
      </c>
      <c r="B111" s="20" t="s">
        <v>1309</v>
      </c>
      <c r="C111" s="4" t="s">
        <v>985</v>
      </c>
      <c r="D111" s="4" t="s">
        <v>407</v>
      </c>
      <c r="E111" s="6">
        <v>500000</v>
      </c>
      <c r="F111" s="7">
        <v>497.75</v>
      </c>
      <c r="G111" s="8">
        <v>1.9E-3</v>
      </c>
      <c r="H111" s="14">
        <v>7.2575000000000001E-2</v>
      </c>
      <c r="I111" s="9"/>
      <c r="J111" s="47"/>
    </row>
    <row r="112" spans="1:10" ht="13.15" customHeight="1" x14ac:dyDescent="0.2">
      <c r="A112" s="5" t="s">
        <v>986</v>
      </c>
      <c r="B112" s="20" t="s">
        <v>1310</v>
      </c>
      <c r="C112" s="4" t="s">
        <v>987</v>
      </c>
      <c r="D112" s="4" t="s">
        <v>407</v>
      </c>
      <c r="E112" s="6">
        <v>500000</v>
      </c>
      <c r="F112" s="7">
        <v>493.2</v>
      </c>
      <c r="G112" s="8">
        <v>1.9E-3</v>
      </c>
      <c r="H112" s="14">
        <v>7.0086999999999997E-2</v>
      </c>
      <c r="I112" s="9"/>
      <c r="J112" s="47"/>
    </row>
    <row r="113" spans="1:10" ht="13.15" customHeight="1" x14ac:dyDescent="0.2">
      <c r="A113" s="5" t="s">
        <v>988</v>
      </c>
      <c r="B113" s="20" t="s">
        <v>1311</v>
      </c>
      <c r="C113" s="4" t="s">
        <v>989</v>
      </c>
      <c r="D113" s="4" t="s">
        <v>407</v>
      </c>
      <c r="E113" s="6">
        <v>500000</v>
      </c>
      <c r="F113" s="7">
        <v>487.07</v>
      </c>
      <c r="G113" s="8">
        <v>1.8E-3</v>
      </c>
      <c r="H113" s="14">
        <v>7.5421000000000002E-2</v>
      </c>
      <c r="I113" s="9"/>
      <c r="J113" s="47"/>
    </row>
    <row r="114" spans="1:10" ht="13.15" customHeight="1" x14ac:dyDescent="0.2">
      <c r="A114" s="47"/>
      <c r="B114" s="21" t="s">
        <v>129</v>
      </c>
      <c r="C114" s="1"/>
      <c r="D114" s="1"/>
      <c r="E114" s="1"/>
      <c r="F114" s="10">
        <v>148757.17000000001</v>
      </c>
      <c r="G114" s="11">
        <v>0.56020000000000003</v>
      </c>
      <c r="H114" s="12"/>
      <c r="I114" s="12"/>
      <c r="J114" s="47"/>
    </row>
    <row r="115" spans="1:10" ht="13.15" customHeight="1" x14ac:dyDescent="0.2">
      <c r="A115" s="47"/>
      <c r="B115" s="21" t="s">
        <v>438</v>
      </c>
      <c r="C115" s="1"/>
      <c r="D115" s="1"/>
      <c r="E115" s="1"/>
      <c r="F115" s="12" t="s">
        <v>237</v>
      </c>
      <c r="G115" s="12" t="s">
        <v>237</v>
      </c>
      <c r="H115" s="12"/>
      <c r="I115" s="12"/>
      <c r="J115" s="47"/>
    </row>
    <row r="116" spans="1:10" ht="13.15" customHeight="1" x14ac:dyDescent="0.2">
      <c r="A116" s="47"/>
      <c r="B116" s="21" t="s">
        <v>129</v>
      </c>
      <c r="C116" s="1"/>
      <c r="D116" s="1"/>
      <c r="E116" s="1"/>
      <c r="F116" s="12" t="s">
        <v>237</v>
      </c>
      <c r="G116" s="12" t="s">
        <v>237</v>
      </c>
      <c r="H116" s="12"/>
      <c r="I116" s="12"/>
      <c r="J116" s="47"/>
    </row>
    <row r="117" spans="1:10" ht="13.15" customHeight="1" x14ac:dyDescent="0.2">
      <c r="A117" s="47"/>
      <c r="B117" s="21" t="s">
        <v>238</v>
      </c>
      <c r="C117" s="13"/>
      <c r="D117" s="1"/>
      <c r="E117" s="13"/>
      <c r="F117" s="10">
        <v>148757.17000000001</v>
      </c>
      <c r="G117" s="11">
        <v>0.56020000000000003</v>
      </c>
      <c r="H117" s="12"/>
      <c r="I117" s="12"/>
      <c r="J117" s="47"/>
    </row>
    <row r="118" spans="1:10" ht="13.15" customHeight="1" x14ac:dyDescent="0.2">
      <c r="A118" s="47"/>
      <c r="B118" s="19" t="s">
        <v>313</v>
      </c>
      <c r="C118" s="4"/>
      <c r="D118" s="4"/>
      <c r="E118" s="4"/>
      <c r="F118" s="4"/>
      <c r="G118" s="4"/>
      <c r="H118" s="51"/>
      <c r="I118" s="51"/>
      <c r="J118" s="47"/>
    </row>
    <row r="119" spans="1:10" ht="13.15" customHeight="1" x14ac:dyDescent="0.2">
      <c r="A119" s="47"/>
      <c r="B119" s="19" t="s">
        <v>403</v>
      </c>
      <c r="C119" s="4"/>
      <c r="D119" s="4"/>
      <c r="E119" s="4"/>
      <c r="F119" s="52"/>
      <c r="G119" s="51"/>
      <c r="H119" s="51"/>
      <c r="I119" s="51"/>
      <c r="J119" s="47"/>
    </row>
    <row r="120" spans="1:10" ht="13.15" customHeight="1" x14ac:dyDescent="0.2">
      <c r="A120" s="5" t="s">
        <v>411</v>
      </c>
      <c r="B120" s="20" t="s">
        <v>412</v>
      </c>
      <c r="C120" s="4" t="s">
        <v>413</v>
      </c>
      <c r="D120" s="4" t="s">
        <v>407</v>
      </c>
      <c r="E120" s="6">
        <v>500000</v>
      </c>
      <c r="F120" s="7">
        <v>497.96</v>
      </c>
      <c r="G120" s="8">
        <v>1.9E-3</v>
      </c>
      <c r="H120" s="14">
        <v>5.1638000000000003E-2</v>
      </c>
      <c r="I120" s="9"/>
      <c r="J120" s="47"/>
    </row>
    <row r="121" spans="1:10" ht="13.15" customHeight="1" x14ac:dyDescent="0.2">
      <c r="A121" s="47"/>
      <c r="B121" s="21" t="s">
        <v>129</v>
      </c>
      <c r="C121" s="1"/>
      <c r="D121" s="1"/>
      <c r="E121" s="1"/>
      <c r="F121" s="10">
        <v>497.96</v>
      </c>
      <c r="G121" s="11">
        <v>1.9E-3</v>
      </c>
      <c r="H121" s="12"/>
      <c r="I121" s="12"/>
      <c r="J121" s="47"/>
    </row>
    <row r="122" spans="1:10" ht="13.15" customHeight="1" x14ac:dyDescent="0.2">
      <c r="A122" s="47"/>
      <c r="B122" s="21" t="s">
        <v>238</v>
      </c>
      <c r="C122" s="13"/>
      <c r="D122" s="1"/>
      <c r="E122" s="13"/>
      <c r="F122" s="10">
        <v>497.96</v>
      </c>
      <c r="G122" s="11">
        <v>1.9E-3</v>
      </c>
      <c r="H122" s="12"/>
      <c r="I122" s="12"/>
      <c r="J122" s="47"/>
    </row>
    <row r="123" spans="1:10" ht="13.15" customHeight="1" x14ac:dyDescent="0.2">
      <c r="A123" s="47"/>
      <c r="B123" s="19" t="s">
        <v>414</v>
      </c>
      <c r="C123" s="4"/>
      <c r="D123" s="4"/>
      <c r="E123" s="4"/>
      <c r="F123" s="4"/>
      <c r="G123" s="4"/>
      <c r="H123" s="51"/>
      <c r="I123" s="51"/>
      <c r="J123" s="47"/>
    </row>
    <row r="124" spans="1:10" ht="13.15" customHeight="1" x14ac:dyDescent="0.2">
      <c r="A124" s="47"/>
      <c r="B124" s="19" t="s">
        <v>415</v>
      </c>
      <c r="C124" s="4"/>
      <c r="D124" s="4"/>
      <c r="E124" s="4"/>
      <c r="F124" s="52"/>
      <c r="G124" s="51"/>
      <c r="H124" s="51"/>
      <c r="I124" s="51"/>
      <c r="J124" s="47"/>
    </row>
    <row r="125" spans="1:10" ht="13.15" customHeight="1" x14ac:dyDescent="0.2">
      <c r="A125" s="5" t="s">
        <v>416</v>
      </c>
      <c r="B125" s="20" t="s">
        <v>417</v>
      </c>
      <c r="C125" s="4" t="s">
        <v>418</v>
      </c>
      <c r="D125" s="4" t="s">
        <v>256</v>
      </c>
      <c r="E125" s="6">
        <v>634251.92500000005</v>
      </c>
      <c r="F125" s="7">
        <v>9838.09</v>
      </c>
      <c r="G125" s="8">
        <v>3.6999999999999998E-2</v>
      </c>
      <c r="H125" s="14"/>
      <c r="I125" s="9"/>
      <c r="J125" s="47"/>
    </row>
    <row r="126" spans="1:10" ht="13.15" customHeight="1" x14ac:dyDescent="0.2">
      <c r="A126" s="47"/>
      <c r="B126" s="21" t="s">
        <v>129</v>
      </c>
      <c r="C126" s="1"/>
      <c r="D126" s="1"/>
      <c r="E126" s="1"/>
      <c r="F126" s="10">
        <v>9838.09</v>
      </c>
      <c r="G126" s="11">
        <v>3.6999999999999998E-2</v>
      </c>
      <c r="H126" s="12"/>
      <c r="I126" s="12"/>
      <c r="J126" s="47"/>
    </row>
    <row r="127" spans="1:10" ht="13.15" customHeight="1" x14ac:dyDescent="0.2">
      <c r="A127" s="47"/>
      <c r="B127" s="21" t="s">
        <v>238</v>
      </c>
      <c r="C127" s="13"/>
      <c r="D127" s="1"/>
      <c r="E127" s="13"/>
      <c r="F127" s="10">
        <v>9838.09</v>
      </c>
      <c r="G127" s="11">
        <v>3.6999999999999998E-2</v>
      </c>
      <c r="H127" s="12"/>
      <c r="I127" s="12"/>
      <c r="J127" s="47"/>
    </row>
    <row r="128" spans="1:10" ht="13.15" customHeight="1" x14ac:dyDescent="0.2">
      <c r="A128" s="47"/>
      <c r="B128" s="19" t="s">
        <v>419</v>
      </c>
      <c r="C128" s="4"/>
      <c r="D128" s="4"/>
      <c r="E128" s="4"/>
      <c r="F128" s="4"/>
      <c r="G128" s="4"/>
      <c r="H128" s="51"/>
      <c r="I128" s="51"/>
      <c r="J128" s="47"/>
    </row>
    <row r="129" spans="1:10" ht="13.15" customHeight="1" x14ac:dyDescent="0.2">
      <c r="A129" s="5" t="s">
        <v>420</v>
      </c>
      <c r="B129" s="20" t="s">
        <v>420</v>
      </c>
      <c r="C129" s="4"/>
      <c r="D129" s="4" t="s">
        <v>256</v>
      </c>
      <c r="E129" s="6"/>
      <c r="F129" s="7">
        <v>2585</v>
      </c>
      <c r="G129" s="8">
        <v>9.7000000000000003E-3</v>
      </c>
      <c r="H129" s="14">
        <v>5.4900006224963244E-2</v>
      </c>
      <c r="I129" s="9"/>
      <c r="J129" s="47"/>
    </row>
    <row r="130" spans="1:10" ht="13.15" customHeight="1" x14ac:dyDescent="0.2">
      <c r="A130" s="47"/>
      <c r="B130" s="21" t="s">
        <v>129</v>
      </c>
      <c r="C130" s="1"/>
      <c r="D130" s="1"/>
      <c r="E130" s="1"/>
      <c r="F130" s="10">
        <v>2585</v>
      </c>
      <c r="G130" s="11">
        <v>9.7000000000000003E-3</v>
      </c>
      <c r="H130" s="12"/>
      <c r="I130" s="12"/>
      <c r="J130" s="47"/>
    </row>
    <row r="131" spans="1:10" ht="13.15" customHeight="1" x14ac:dyDescent="0.2">
      <c r="A131" s="47"/>
      <c r="B131" s="21" t="s">
        <v>238</v>
      </c>
      <c r="C131" s="13"/>
      <c r="D131" s="1"/>
      <c r="E131" s="13"/>
      <c r="F131" s="10">
        <v>2585</v>
      </c>
      <c r="G131" s="11">
        <v>9.7000000000000003E-3</v>
      </c>
      <c r="H131" s="12"/>
      <c r="I131" s="12"/>
      <c r="J131" s="47"/>
    </row>
    <row r="132" spans="1:10" ht="13.15" customHeight="1" x14ac:dyDescent="0.2">
      <c r="A132" s="47"/>
      <c r="B132" s="21" t="s">
        <v>421</v>
      </c>
      <c r="C132" s="4"/>
      <c r="D132" s="1"/>
      <c r="E132" s="4"/>
      <c r="F132" s="15">
        <f>36482.27+E160</f>
        <v>2712.7599999999948</v>
      </c>
      <c r="G132" s="11">
        <f>13.73%+F161</f>
        <v>1.0300000000000004E-2</v>
      </c>
      <c r="H132" s="12"/>
      <c r="I132" s="12"/>
      <c r="J132" s="47"/>
    </row>
    <row r="133" spans="1:10" ht="13.15" customHeight="1" x14ac:dyDescent="0.2">
      <c r="A133" s="47"/>
      <c r="B133" s="22" t="s">
        <v>422</v>
      </c>
      <c r="C133" s="23"/>
      <c r="D133" s="23"/>
      <c r="E133" s="23"/>
      <c r="F133" s="24">
        <v>265599.09999999998</v>
      </c>
      <c r="G133" s="25">
        <v>1</v>
      </c>
      <c r="H133" s="26"/>
      <c r="I133" s="26"/>
      <c r="J133" s="47"/>
    </row>
    <row r="135" spans="1:10" x14ac:dyDescent="0.2">
      <c r="B135" s="35" t="s">
        <v>252</v>
      </c>
      <c r="C135" s="36"/>
      <c r="D135" s="36"/>
      <c r="E135" s="36"/>
      <c r="F135" s="37"/>
      <c r="G135" s="36"/>
    </row>
    <row r="136" spans="1:10" ht="13.15" customHeight="1" x14ac:dyDescent="0.2">
      <c r="A136" s="47"/>
      <c r="B136" s="38" t="s">
        <v>2</v>
      </c>
      <c r="C136" s="38" t="s">
        <v>1209</v>
      </c>
      <c r="D136" s="38" t="s">
        <v>5</v>
      </c>
      <c r="E136" s="38" t="s">
        <v>1210</v>
      </c>
      <c r="F136" s="38" t="s">
        <v>1211</v>
      </c>
      <c r="G136" s="38" t="s">
        <v>1212</v>
      </c>
      <c r="H136" s="47"/>
    </row>
    <row r="137" spans="1:10" ht="13.15" customHeight="1" x14ac:dyDescent="0.2">
      <c r="A137" s="47"/>
      <c r="B137" s="38" t="s">
        <v>253</v>
      </c>
      <c r="C137" s="38"/>
      <c r="D137" s="38"/>
      <c r="E137" s="39"/>
      <c r="F137" s="40"/>
      <c r="G137" s="40"/>
      <c r="H137" s="47"/>
    </row>
    <row r="138" spans="1:10" ht="13.15" customHeight="1" x14ac:dyDescent="0.2">
      <c r="A138" s="5" t="s">
        <v>309</v>
      </c>
      <c r="B138" s="20" t="s">
        <v>310</v>
      </c>
      <c r="C138" s="42" t="s">
        <v>1213</v>
      </c>
      <c r="D138" s="7">
        <v>-582000</v>
      </c>
      <c r="E138" s="7">
        <v>-7568.33</v>
      </c>
      <c r="F138" s="8">
        <v>-2.8500000000000001E-2</v>
      </c>
      <c r="G138" s="9"/>
      <c r="H138" s="47"/>
    </row>
    <row r="139" spans="1:10" ht="13.15" customHeight="1" x14ac:dyDescent="0.2">
      <c r="A139" s="5" t="s">
        <v>934</v>
      </c>
      <c r="B139" s="20" t="s">
        <v>935</v>
      </c>
      <c r="C139" s="42" t="s">
        <v>1213</v>
      </c>
      <c r="D139" s="7">
        <v>-822900</v>
      </c>
      <c r="E139" s="7">
        <v>-6607.06</v>
      </c>
      <c r="F139" s="8">
        <v>-2.4899999999999999E-2</v>
      </c>
      <c r="G139" s="9"/>
      <c r="H139" s="47"/>
    </row>
    <row r="140" spans="1:10" ht="13.15" customHeight="1" x14ac:dyDescent="0.2">
      <c r="A140" s="5" t="s">
        <v>557</v>
      </c>
      <c r="B140" s="20" t="s">
        <v>558</v>
      </c>
      <c r="C140" s="42" t="s">
        <v>1213</v>
      </c>
      <c r="D140" s="7">
        <v>-249850</v>
      </c>
      <c r="E140" s="7">
        <v>-4632.22</v>
      </c>
      <c r="F140" s="8">
        <v>-1.7399999999999999E-2</v>
      </c>
      <c r="G140" s="9"/>
      <c r="H140" s="47"/>
    </row>
    <row r="141" spans="1:10" ht="13.15" customHeight="1" x14ac:dyDescent="0.2">
      <c r="A141" s="5" t="s">
        <v>928</v>
      </c>
      <c r="B141" s="20" t="s">
        <v>929</v>
      </c>
      <c r="C141" s="42" t="s">
        <v>1213</v>
      </c>
      <c r="D141" s="7">
        <v>-962000</v>
      </c>
      <c r="E141" s="7">
        <v>-3797.98</v>
      </c>
      <c r="F141" s="8">
        <v>-1.43E-2</v>
      </c>
      <c r="G141" s="9"/>
      <c r="H141" s="47"/>
    </row>
    <row r="142" spans="1:10" ht="13.15" customHeight="1" x14ac:dyDescent="0.2">
      <c r="A142" s="5" t="s">
        <v>559</v>
      </c>
      <c r="B142" s="20" t="s">
        <v>560</v>
      </c>
      <c r="C142" s="42" t="s">
        <v>1213</v>
      </c>
      <c r="D142" s="7">
        <v>-192375</v>
      </c>
      <c r="E142" s="7">
        <v>-2773.09</v>
      </c>
      <c r="F142" s="8">
        <v>-1.04E-2</v>
      </c>
      <c r="G142" s="9"/>
      <c r="H142" s="47"/>
    </row>
    <row r="143" spans="1:10" ht="13.15" customHeight="1" x14ac:dyDescent="0.2">
      <c r="A143" s="5" t="s">
        <v>295</v>
      </c>
      <c r="B143" s="20" t="s">
        <v>296</v>
      </c>
      <c r="C143" s="42" t="s">
        <v>1213</v>
      </c>
      <c r="D143" s="7">
        <v>-12250</v>
      </c>
      <c r="E143" s="7">
        <v>-1388.91</v>
      </c>
      <c r="F143" s="8">
        <v>-5.1999999999999998E-3</v>
      </c>
      <c r="G143" s="9"/>
      <c r="H143" s="47"/>
    </row>
    <row r="144" spans="1:10" ht="13.15" customHeight="1" x14ac:dyDescent="0.2">
      <c r="A144" s="5" t="s">
        <v>307</v>
      </c>
      <c r="B144" s="20" t="s">
        <v>308</v>
      </c>
      <c r="C144" s="42" t="s">
        <v>1213</v>
      </c>
      <c r="D144" s="7">
        <v>-504400</v>
      </c>
      <c r="E144" s="7">
        <v>-1341.45</v>
      </c>
      <c r="F144" s="8">
        <v>-5.1000000000000004E-3</v>
      </c>
      <c r="G144" s="9"/>
      <c r="H144" s="47"/>
    </row>
    <row r="145" spans="1:8" ht="13.15" customHeight="1" x14ac:dyDescent="0.2">
      <c r="A145" s="5" t="s">
        <v>301</v>
      </c>
      <c r="B145" s="20" t="s">
        <v>302</v>
      </c>
      <c r="C145" s="42" t="s">
        <v>1213</v>
      </c>
      <c r="D145" s="7">
        <v>-21875</v>
      </c>
      <c r="E145" s="7">
        <v>-967.23</v>
      </c>
      <c r="F145" s="8">
        <v>-3.5999999999999999E-3</v>
      </c>
      <c r="G145" s="9"/>
      <c r="H145" s="47"/>
    </row>
    <row r="146" spans="1:8" ht="13.15" customHeight="1" x14ac:dyDescent="0.2">
      <c r="A146" s="5" t="s">
        <v>924</v>
      </c>
      <c r="B146" s="20" t="s">
        <v>925</v>
      </c>
      <c r="C146" s="42" t="s">
        <v>1213</v>
      </c>
      <c r="D146" s="7">
        <v>-27400</v>
      </c>
      <c r="E146" s="7">
        <v>-838.66</v>
      </c>
      <c r="F146" s="8">
        <v>-3.2000000000000002E-3</v>
      </c>
      <c r="G146" s="9"/>
      <c r="H146" s="47"/>
    </row>
    <row r="147" spans="1:8" ht="13.15" customHeight="1" x14ac:dyDescent="0.2">
      <c r="A147" s="5" t="s">
        <v>283</v>
      </c>
      <c r="B147" s="20" t="s">
        <v>284</v>
      </c>
      <c r="C147" s="42" t="s">
        <v>1213</v>
      </c>
      <c r="D147" s="7">
        <v>-407000</v>
      </c>
      <c r="E147" s="7">
        <v>-770</v>
      </c>
      <c r="F147" s="8">
        <v>-2.8999999999999998E-3</v>
      </c>
      <c r="G147" s="9"/>
      <c r="H147" s="47"/>
    </row>
    <row r="148" spans="1:8" ht="13.15" customHeight="1" x14ac:dyDescent="0.2">
      <c r="A148" s="5" t="s">
        <v>261</v>
      </c>
      <c r="B148" s="20" t="s">
        <v>262</v>
      </c>
      <c r="C148" s="42" t="s">
        <v>1213</v>
      </c>
      <c r="D148" s="7">
        <v>-57375</v>
      </c>
      <c r="E148" s="7">
        <v>-704.16</v>
      </c>
      <c r="F148" s="8">
        <v>-2.7000000000000001E-3</v>
      </c>
      <c r="G148" s="9"/>
      <c r="H148" s="47"/>
    </row>
    <row r="149" spans="1:8" ht="13.15" customHeight="1" x14ac:dyDescent="0.2">
      <c r="A149" s="5" t="s">
        <v>279</v>
      </c>
      <c r="B149" s="20" t="s">
        <v>280</v>
      </c>
      <c r="C149" s="42" t="s">
        <v>1213</v>
      </c>
      <c r="D149" s="7">
        <v>-111150</v>
      </c>
      <c r="E149" s="7">
        <v>-688.96</v>
      </c>
      <c r="F149" s="8">
        <v>-2.5999999999999999E-3</v>
      </c>
      <c r="G149" s="9"/>
      <c r="H149" s="47"/>
    </row>
    <row r="150" spans="1:8" ht="13.15" customHeight="1" x14ac:dyDescent="0.2">
      <c r="A150" s="5" t="s">
        <v>920</v>
      </c>
      <c r="B150" s="20" t="s">
        <v>921</v>
      </c>
      <c r="C150" s="42" t="s">
        <v>1213</v>
      </c>
      <c r="D150" s="7">
        <v>-465750</v>
      </c>
      <c r="E150" s="7">
        <v>-399.52</v>
      </c>
      <c r="F150" s="8">
        <v>-1.5E-3</v>
      </c>
      <c r="G150" s="9"/>
      <c r="H150" s="47"/>
    </row>
    <row r="151" spans="1:8" ht="13.15" customHeight="1" x14ac:dyDescent="0.2">
      <c r="A151" s="5" t="s">
        <v>271</v>
      </c>
      <c r="B151" s="20" t="s">
        <v>272</v>
      </c>
      <c r="C151" s="42" t="s">
        <v>1213</v>
      </c>
      <c r="D151" s="7">
        <v>-19500</v>
      </c>
      <c r="E151" s="7">
        <v>-349.52</v>
      </c>
      <c r="F151" s="8">
        <v>-1.2999999999999999E-3</v>
      </c>
      <c r="G151" s="9"/>
      <c r="H151" s="47"/>
    </row>
    <row r="152" spans="1:8" ht="13.15" customHeight="1" x14ac:dyDescent="0.2">
      <c r="A152" s="5" t="s">
        <v>882</v>
      </c>
      <c r="B152" s="20" t="s">
        <v>883</v>
      </c>
      <c r="C152" s="42" t="s">
        <v>1213</v>
      </c>
      <c r="D152" s="7">
        <v>-68200</v>
      </c>
      <c r="E152" s="7">
        <v>-268.57</v>
      </c>
      <c r="F152" s="8">
        <v>-1E-3</v>
      </c>
      <c r="G152" s="9"/>
      <c r="H152" s="47"/>
    </row>
    <row r="153" spans="1:8" ht="13.15" customHeight="1" x14ac:dyDescent="0.2">
      <c r="A153" s="5" t="s">
        <v>926</v>
      </c>
      <c r="B153" s="20" t="s">
        <v>927</v>
      </c>
      <c r="C153" s="42" t="s">
        <v>1213</v>
      </c>
      <c r="D153" s="7">
        <v>-65625</v>
      </c>
      <c r="E153" s="7">
        <v>-274.12</v>
      </c>
      <c r="F153" s="8">
        <v>-1E-3</v>
      </c>
      <c r="G153" s="9"/>
      <c r="H153" s="47"/>
    </row>
    <row r="154" spans="1:8" ht="13.15" customHeight="1" x14ac:dyDescent="0.2">
      <c r="A154" s="5" t="s">
        <v>840</v>
      </c>
      <c r="B154" s="20" t="s">
        <v>841</v>
      </c>
      <c r="C154" s="42" t="s">
        <v>1213</v>
      </c>
      <c r="D154" s="7">
        <v>-7875</v>
      </c>
      <c r="E154" s="7">
        <v>-139.75</v>
      </c>
      <c r="F154" s="8">
        <v>-5.0000000000000001E-4</v>
      </c>
      <c r="G154" s="9"/>
      <c r="H154" s="47"/>
    </row>
    <row r="155" spans="1:8" ht="13.15" customHeight="1" x14ac:dyDescent="0.2">
      <c r="A155" s="5" t="s">
        <v>553</v>
      </c>
      <c r="B155" s="20" t="s">
        <v>554</v>
      </c>
      <c r="C155" s="42" t="s">
        <v>1213</v>
      </c>
      <c r="D155" s="7">
        <v>-27600</v>
      </c>
      <c r="E155" s="7">
        <v>-117.36</v>
      </c>
      <c r="F155" s="8">
        <v>-4.0000000000000002E-4</v>
      </c>
      <c r="G155" s="9"/>
      <c r="H155" s="47"/>
    </row>
    <row r="156" spans="1:8" ht="13.15" customHeight="1" x14ac:dyDescent="0.2">
      <c r="A156" s="5" t="s">
        <v>287</v>
      </c>
      <c r="B156" s="20" t="s">
        <v>288</v>
      </c>
      <c r="C156" s="42" t="s">
        <v>1213</v>
      </c>
      <c r="D156" s="7">
        <v>-9100</v>
      </c>
      <c r="E156" s="7">
        <v>-87.31</v>
      </c>
      <c r="F156" s="8">
        <v>-2.9999999999999997E-4</v>
      </c>
      <c r="G156" s="9"/>
      <c r="H156" s="47"/>
    </row>
    <row r="157" spans="1:8" ht="13.15" customHeight="1" x14ac:dyDescent="0.2">
      <c r="A157" s="5" t="s">
        <v>878</v>
      </c>
      <c r="B157" s="20" t="s">
        <v>879</v>
      </c>
      <c r="C157" s="42" t="s">
        <v>1213</v>
      </c>
      <c r="D157" s="7">
        <v>-1800</v>
      </c>
      <c r="E157" s="7">
        <v>-20.170000000000002</v>
      </c>
      <c r="F157" s="8">
        <v>-1E-4</v>
      </c>
      <c r="G157" s="9"/>
      <c r="H157" s="47"/>
    </row>
    <row r="158" spans="1:8" ht="13.15" customHeight="1" x14ac:dyDescent="0.2">
      <c r="A158" s="5" t="s">
        <v>910</v>
      </c>
      <c r="B158" s="20" t="s">
        <v>911</v>
      </c>
      <c r="C158" s="42" t="s">
        <v>1213</v>
      </c>
      <c r="D158" s="7">
        <v>-14400</v>
      </c>
      <c r="E158" s="7">
        <v>-29.55</v>
      </c>
      <c r="F158" s="8">
        <v>-1E-4</v>
      </c>
      <c r="G158" s="9"/>
      <c r="H158" s="47"/>
    </row>
    <row r="159" spans="1:8" ht="13.15" customHeight="1" x14ac:dyDescent="0.2">
      <c r="A159" s="5" t="s">
        <v>894</v>
      </c>
      <c r="B159" s="20" t="s">
        <v>895</v>
      </c>
      <c r="C159" s="42" t="s">
        <v>1213</v>
      </c>
      <c r="D159" s="7">
        <v>-2350</v>
      </c>
      <c r="E159" s="7">
        <v>-5.59</v>
      </c>
      <c r="F159" s="8" t="s">
        <v>423</v>
      </c>
      <c r="G159" s="9"/>
      <c r="H159" s="47"/>
    </row>
    <row r="160" spans="1:8" ht="13.15" customHeight="1" x14ac:dyDescent="0.2">
      <c r="A160" s="47"/>
      <c r="B160" s="21" t="s">
        <v>129</v>
      </c>
      <c r="C160" s="1"/>
      <c r="D160" s="1"/>
      <c r="E160" s="10">
        <v>-33769.51</v>
      </c>
      <c r="F160" s="11">
        <v>-0.127</v>
      </c>
      <c r="G160" s="12"/>
      <c r="H160" s="47"/>
    </row>
    <row r="161" spans="1:10" ht="13.15" customHeight="1" x14ac:dyDescent="0.2">
      <c r="A161" s="47"/>
      <c r="B161" s="21" t="s">
        <v>238</v>
      </c>
      <c r="C161" s="13"/>
      <c r="D161" s="13"/>
      <c r="E161" s="10">
        <v>-33769.51</v>
      </c>
      <c r="F161" s="11">
        <v>-0.127</v>
      </c>
      <c r="G161" s="12"/>
      <c r="H161" s="47"/>
    </row>
    <row r="163" spans="1:10" x14ac:dyDescent="0.2">
      <c r="B163" s="48" t="s">
        <v>1214</v>
      </c>
    </row>
    <row r="164" spans="1:10" x14ac:dyDescent="0.2">
      <c r="B164" s="48" t="s">
        <v>1215</v>
      </c>
    </row>
    <row r="165" spans="1:10" x14ac:dyDescent="0.2">
      <c r="B165" s="48" t="s">
        <v>1216</v>
      </c>
    </row>
    <row r="166" spans="1:10" x14ac:dyDescent="0.2">
      <c r="B166" s="48" t="s">
        <v>1217</v>
      </c>
    </row>
    <row r="168" spans="1:10" x14ac:dyDescent="0.2">
      <c r="B168" s="223" t="s">
        <v>1315</v>
      </c>
      <c r="C168" s="224"/>
      <c r="D168" s="225"/>
      <c r="E168" s="160"/>
      <c r="F168" s="240"/>
      <c r="G168" s="240"/>
      <c r="H168" s="179"/>
      <c r="I168" s="110"/>
      <c r="J168" s="110"/>
    </row>
    <row r="169" spans="1:10" x14ac:dyDescent="0.2">
      <c r="B169" s="184" t="s">
        <v>1316</v>
      </c>
      <c r="C169" s="109"/>
      <c r="D169" s="70"/>
      <c r="E169" s="70"/>
      <c r="F169" s="109"/>
      <c r="G169" s="71"/>
      <c r="H169" s="176"/>
      <c r="I169" s="110"/>
      <c r="J169" s="110"/>
    </row>
    <row r="170" spans="1:10" ht="48" x14ac:dyDescent="0.2">
      <c r="B170" s="56" t="s">
        <v>1317</v>
      </c>
      <c r="C170" s="54" t="s">
        <v>1318</v>
      </c>
      <c r="D170" s="55" t="s">
        <v>1319</v>
      </c>
      <c r="E170" s="55" t="s">
        <v>1319</v>
      </c>
      <c r="F170" s="55" t="s">
        <v>1320</v>
      </c>
      <c r="G170" s="71"/>
      <c r="H170" s="176"/>
      <c r="I170" s="110"/>
      <c r="J170" s="110"/>
    </row>
    <row r="171" spans="1:10" x14ac:dyDescent="0.2">
      <c r="B171" s="56"/>
      <c r="C171" s="54"/>
      <c r="D171" s="55" t="s">
        <v>1321</v>
      </c>
      <c r="E171" s="55" t="s">
        <v>1322</v>
      </c>
      <c r="F171" s="55" t="s">
        <v>1321</v>
      </c>
      <c r="G171" s="71"/>
      <c r="H171" s="176"/>
      <c r="I171" s="110"/>
      <c r="J171" s="110"/>
    </row>
    <row r="172" spans="1:10" x14ac:dyDescent="0.2">
      <c r="B172" s="56" t="s">
        <v>237</v>
      </c>
      <c r="C172" s="54" t="s">
        <v>237</v>
      </c>
      <c r="D172" s="54" t="s">
        <v>237</v>
      </c>
      <c r="E172" s="54" t="s">
        <v>237</v>
      </c>
      <c r="F172" s="54" t="s">
        <v>237</v>
      </c>
      <c r="G172" s="71"/>
      <c r="H172" s="176"/>
      <c r="I172" s="110"/>
      <c r="J172" s="110"/>
    </row>
    <row r="173" spans="1:10" x14ac:dyDescent="0.2">
      <c r="B173" s="180"/>
      <c r="C173" s="109"/>
      <c r="D173" s="109"/>
      <c r="E173" s="109"/>
      <c r="F173" s="109"/>
      <c r="G173" s="71"/>
      <c r="H173" s="176"/>
      <c r="I173" s="110"/>
      <c r="J173" s="110"/>
    </row>
    <row r="174" spans="1:10" x14ac:dyDescent="0.2">
      <c r="B174" s="180" t="s">
        <v>1448</v>
      </c>
      <c r="C174" s="109"/>
      <c r="D174" s="146"/>
      <c r="E174" s="109"/>
      <c r="F174" s="109"/>
      <c r="G174" s="71"/>
      <c r="H174" s="176"/>
      <c r="I174" s="110"/>
      <c r="J174" s="110"/>
    </row>
    <row r="175" spans="1:10" x14ac:dyDescent="0.2">
      <c r="B175" s="206" t="s">
        <v>1370</v>
      </c>
      <c r="C175" s="204">
        <v>46171</v>
      </c>
      <c r="D175" s="204">
        <v>46203</v>
      </c>
      <c r="E175" s="109"/>
      <c r="F175" s="109"/>
      <c r="G175" s="71"/>
      <c r="H175" s="176"/>
      <c r="I175" s="110"/>
      <c r="J175" s="110"/>
    </row>
    <row r="176" spans="1:10" x14ac:dyDescent="0.2">
      <c r="B176" s="206" t="s">
        <v>1371</v>
      </c>
      <c r="C176" s="53"/>
      <c r="D176" s="53"/>
      <c r="E176" s="109"/>
      <c r="F176" s="109"/>
      <c r="G176" s="71"/>
      <c r="H176" s="176"/>
      <c r="I176" s="110"/>
      <c r="J176" s="110"/>
    </row>
    <row r="177" spans="2:10" x14ac:dyDescent="0.2">
      <c r="B177" s="57" t="s">
        <v>1449</v>
      </c>
      <c r="C177" s="53">
        <v>11.6198</v>
      </c>
      <c r="D177" s="53">
        <v>11.835900000000001</v>
      </c>
      <c r="E177" s="266"/>
      <c r="F177" s="218"/>
      <c r="G177" s="267"/>
      <c r="H177" s="176"/>
      <c r="I177" s="110"/>
      <c r="J177" s="110"/>
    </row>
    <row r="178" spans="2:10" x14ac:dyDescent="0.2">
      <c r="B178" s="57" t="s">
        <v>1450</v>
      </c>
      <c r="C178" s="53">
        <v>10.2554</v>
      </c>
      <c r="D178" s="53">
        <v>10.3302</v>
      </c>
      <c r="E178" s="268"/>
      <c r="F178" s="219"/>
      <c r="G178" s="269"/>
      <c r="H178" s="176"/>
      <c r="I178" s="110"/>
      <c r="J178" s="110"/>
    </row>
    <row r="179" spans="2:10" x14ac:dyDescent="0.2">
      <c r="B179" s="206" t="s">
        <v>1376</v>
      </c>
      <c r="C179" s="53"/>
      <c r="D179" s="53"/>
      <c r="E179" s="266"/>
      <c r="F179" s="218"/>
      <c r="G179" s="267"/>
      <c r="H179" s="176"/>
      <c r="I179" s="110"/>
      <c r="J179" s="110"/>
    </row>
    <row r="180" spans="2:10" x14ac:dyDescent="0.2">
      <c r="B180" s="57" t="s">
        <v>1451</v>
      </c>
      <c r="C180" s="53">
        <v>11.54</v>
      </c>
      <c r="D180" s="53">
        <v>11.750999999999999</v>
      </c>
      <c r="E180" s="268"/>
      <c r="F180" s="219"/>
      <c r="G180" s="269"/>
      <c r="H180" s="176"/>
      <c r="I180" s="110"/>
      <c r="J180" s="110"/>
    </row>
    <row r="181" spans="2:10" x14ac:dyDescent="0.2">
      <c r="B181" s="57" t="s">
        <v>1452</v>
      </c>
      <c r="C181" s="53">
        <v>10.0025</v>
      </c>
      <c r="D181" s="53">
        <v>10.0784</v>
      </c>
      <c r="E181" s="109"/>
      <c r="F181" s="110"/>
      <c r="G181" s="110"/>
      <c r="H181" s="176"/>
      <c r="I181" s="110"/>
      <c r="J181" s="110"/>
    </row>
    <row r="182" spans="2:10" x14ac:dyDescent="0.2">
      <c r="B182" s="184"/>
      <c r="C182" s="109"/>
      <c r="D182" s="109"/>
      <c r="E182" s="109"/>
      <c r="F182" s="109"/>
      <c r="G182" s="71"/>
      <c r="H182" s="176"/>
      <c r="I182" s="110"/>
      <c r="J182" s="110"/>
    </row>
    <row r="183" spans="2:10" x14ac:dyDescent="0.2">
      <c r="B183" s="180" t="s">
        <v>1640</v>
      </c>
      <c r="C183" s="137"/>
      <c r="D183" s="137"/>
      <c r="E183" s="137"/>
      <c r="F183" s="109"/>
      <c r="G183" s="71"/>
      <c r="H183" s="176"/>
      <c r="I183" s="110"/>
      <c r="J183" s="110"/>
    </row>
    <row r="184" spans="2:10" x14ac:dyDescent="0.2">
      <c r="B184" s="180"/>
      <c r="C184" s="137"/>
      <c r="D184" s="137"/>
      <c r="E184" s="137"/>
      <c r="F184" s="109"/>
      <c r="G184" s="71"/>
      <c r="H184" s="176"/>
      <c r="I184" s="110"/>
      <c r="J184" s="110"/>
    </row>
    <row r="185" spans="2:10" ht="24" x14ac:dyDescent="0.2">
      <c r="B185" s="209" t="s">
        <v>1381</v>
      </c>
      <c r="C185" s="69" t="s">
        <v>1396</v>
      </c>
      <c r="D185" s="69" t="s">
        <v>1635</v>
      </c>
      <c r="E185" s="69" t="s">
        <v>1637</v>
      </c>
      <c r="F185" s="109"/>
      <c r="G185" s="71"/>
      <c r="H185" s="271"/>
      <c r="I185" s="110"/>
      <c r="J185" s="110"/>
    </row>
    <row r="186" spans="2:10" ht="24" x14ac:dyDescent="0.2">
      <c r="B186" s="249" t="s">
        <v>1383</v>
      </c>
      <c r="C186" s="250" t="s">
        <v>1397</v>
      </c>
      <c r="D186" s="62">
        <v>0.11578921</v>
      </c>
      <c r="E186" s="62">
        <v>0.11578921</v>
      </c>
      <c r="F186" s="145"/>
      <c r="G186" s="71"/>
      <c r="H186" s="271"/>
      <c r="I186" s="153"/>
      <c r="J186" s="110"/>
    </row>
    <row r="187" spans="2:10" ht="24" x14ac:dyDescent="0.2">
      <c r="B187" s="251" t="s">
        <v>1381</v>
      </c>
      <c r="C187" s="69" t="s">
        <v>1398</v>
      </c>
      <c r="D187" s="69" t="s">
        <v>1635</v>
      </c>
      <c r="E187" s="69" t="s">
        <v>1637</v>
      </c>
      <c r="F187" s="145"/>
      <c r="G187" s="71"/>
      <c r="H187" s="271"/>
      <c r="I187" s="110"/>
      <c r="J187" s="110"/>
    </row>
    <row r="188" spans="2:10" ht="24" x14ac:dyDescent="0.2">
      <c r="B188" s="249" t="s">
        <v>1383</v>
      </c>
      <c r="C188" s="250" t="s">
        <v>1399</v>
      </c>
      <c r="D188" s="62">
        <v>0.10688133</v>
      </c>
      <c r="E188" s="62">
        <v>0.10688133</v>
      </c>
      <c r="F188" s="145"/>
      <c r="G188" s="71"/>
      <c r="H188" s="271"/>
      <c r="I188" s="110"/>
      <c r="J188" s="110"/>
    </row>
    <row r="189" spans="2:10" x14ac:dyDescent="0.2">
      <c r="B189" s="197"/>
      <c r="C189" s="157"/>
      <c r="D189" s="270"/>
      <c r="E189" s="270"/>
      <c r="F189" s="145"/>
      <c r="G189" s="71"/>
      <c r="H189" s="271"/>
      <c r="I189" s="110"/>
      <c r="J189" s="110"/>
    </row>
    <row r="190" spans="2:10" x14ac:dyDescent="0.2">
      <c r="B190" s="180" t="s">
        <v>1453</v>
      </c>
      <c r="C190" s="137"/>
      <c r="D190" s="138"/>
      <c r="E190" s="137"/>
      <c r="F190" s="109"/>
      <c r="G190" s="71"/>
      <c r="H190" s="176"/>
      <c r="I190" s="110"/>
      <c r="J190" s="110"/>
    </row>
    <row r="191" spans="2:10" x14ac:dyDescent="0.2">
      <c r="B191" s="180" t="s">
        <v>1454</v>
      </c>
      <c r="C191" s="139"/>
      <c r="D191" s="140"/>
      <c r="E191" s="141"/>
      <c r="F191" s="109"/>
      <c r="G191" s="71"/>
      <c r="H191" s="176"/>
      <c r="I191" s="110"/>
      <c r="J191" s="110"/>
    </row>
    <row r="192" spans="2:10" x14ac:dyDescent="0.2">
      <c r="B192" s="168" t="s">
        <v>1332</v>
      </c>
      <c r="C192" s="137"/>
      <c r="D192" s="138"/>
      <c r="E192" s="137"/>
      <c r="F192" s="109"/>
      <c r="G192" s="71"/>
      <c r="H192" s="176"/>
      <c r="I192" s="110"/>
      <c r="J192" s="110"/>
    </row>
    <row r="193" spans="2:10" x14ac:dyDescent="0.2">
      <c r="B193" s="168"/>
      <c r="C193" s="137"/>
      <c r="D193" s="138"/>
      <c r="E193" s="138"/>
      <c r="F193" s="109"/>
      <c r="G193" s="71"/>
      <c r="H193" s="176"/>
      <c r="I193" s="110"/>
      <c r="J193" s="110"/>
    </row>
    <row r="194" spans="2:10" x14ac:dyDescent="0.2">
      <c r="B194" s="166" t="s">
        <v>1455</v>
      </c>
      <c r="C194" s="137"/>
      <c r="D194" s="138"/>
      <c r="E194" s="138"/>
      <c r="F194" s="109"/>
      <c r="G194" s="71"/>
      <c r="H194" s="176"/>
      <c r="I194" s="110"/>
      <c r="J194" s="110"/>
    </row>
    <row r="195" spans="2:10" x14ac:dyDescent="0.2">
      <c r="B195" s="180"/>
      <c r="C195" s="137"/>
      <c r="D195" s="138"/>
      <c r="E195" s="138"/>
      <c r="F195" s="109"/>
      <c r="G195" s="71"/>
      <c r="H195" s="176"/>
      <c r="I195" s="110"/>
      <c r="J195" s="110"/>
    </row>
    <row r="196" spans="2:10" x14ac:dyDescent="0.2">
      <c r="B196" s="180" t="s">
        <v>1405</v>
      </c>
      <c r="C196" s="137"/>
      <c r="D196" s="138"/>
      <c r="E196" s="138"/>
      <c r="F196" s="109"/>
      <c r="G196" s="71"/>
      <c r="H196" s="176"/>
      <c r="I196" s="110"/>
      <c r="J196" s="110"/>
    </row>
    <row r="197" spans="2:10" x14ac:dyDescent="0.2">
      <c r="B197" s="190"/>
      <c r="C197" s="137"/>
      <c r="D197" s="137"/>
      <c r="E197" s="138"/>
      <c r="F197" s="109"/>
      <c r="G197" s="71"/>
      <c r="H197" s="176"/>
      <c r="I197" s="110"/>
      <c r="J197" s="110"/>
    </row>
    <row r="198" spans="2:10" x14ac:dyDescent="0.2">
      <c r="B198" s="180" t="s">
        <v>1631</v>
      </c>
      <c r="C198" s="137"/>
      <c r="D198" s="137"/>
      <c r="E198" s="137"/>
      <c r="F198" s="109"/>
      <c r="G198" s="71"/>
      <c r="H198" s="176"/>
      <c r="I198" s="110"/>
      <c r="J198" s="110"/>
    </row>
    <row r="199" spans="2:10" x14ac:dyDescent="0.2">
      <c r="B199" s="180"/>
      <c r="C199" s="137"/>
      <c r="D199" s="137"/>
      <c r="E199" s="137"/>
      <c r="F199" s="109"/>
      <c r="G199" s="71"/>
      <c r="H199" s="176"/>
      <c r="I199" s="110"/>
      <c r="J199" s="110"/>
    </row>
    <row r="200" spans="2:10" x14ac:dyDescent="0.2">
      <c r="B200" s="180" t="s">
        <v>1642</v>
      </c>
      <c r="C200" s="137"/>
      <c r="D200" s="137"/>
      <c r="E200" s="137"/>
      <c r="F200" s="109"/>
      <c r="G200" s="71"/>
      <c r="H200" s="176"/>
      <c r="I200" s="110"/>
      <c r="J200" s="110"/>
    </row>
    <row r="201" spans="2:10" x14ac:dyDescent="0.2">
      <c r="B201" s="180"/>
      <c r="C201" s="137"/>
      <c r="D201" s="137"/>
      <c r="E201" s="137"/>
      <c r="F201" s="109"/>
      <c r="G201" s="71"/>
      <c r="H201" s="176"/>
      <c r="I201" s="110"/>
      <c r="J201" s="110"/>
    </row>
    <row r="202" spans="2:10" x14ac:dyDescent="0.2">
      <c r="B202" s="180" t="s">
        <v>1407</v>
      </c>
      <c r="C202" s="109"/>
      <c r="D202" s="138"/>
      <c r="F202" s="110"/>
      <c r="G202" s="110"/>
      <c r="H202" s="176"/>
    </row>
    <row r="203" spans="2:10" x14ac:dyDescent="0.2">
      <c r="B203" s="59" t="s">
        <v>1408</v>
      </c>
      <c r="C203" s="340">
        <f>G121*100</f>
        <v>0.19</v>
      </c>
      <c r="D203" s="138"/>
      <c r="F203" s="110"/>
      <c r="G203" s="110"/>
      <c r="H203" s="176"/>
    </row>
    <row r="204" spans="2:10" x14ac:dyDescent="0.2">
      <c r="B204" s="59" t="s">
        <v>1409</v>
      </c>
      <c r="C204" s="340">
        <f>+SUMIF(D50:D113,"Sovereign",G50:G113)*100</f>
        <v>41.510000000000034</v>
      </c>
      <c r="D204" s="138"/>
      <c r="F204" s="110"/>
      <c r="G204" s="110"/>
      <c r="H204" s="176"/>
    </row>
    <row r="205" spans="2:10" x14ac:dyDescent="0.2">
      <c r="B205" s="59" t="s">
        <v>1410</v>
      </c>
      <c r="C205" s="340">
        <v>0</v>
      </c>
      <c r="D205" s="138"/>
      <c r="F205" s="110"/>
      <c r="G205" s="110"/>
      <c r="H205" s="176"/>
    </row>
    <row r="206" spans="2:10" x14ac:dyDescent="0.2">
      <c r="B206" s="59" t="s">
        <v>1431</v>
      </c>
      <c r="C206" s="340">
        <f>+(G47)*100</f>
        <v>38.090000000000003</v>
      </c>
      <c r="D206" s="72"/>
      <c r="F206" s="110"/>
      <c r="G206" s="110"/>
      <c r="H206" s="176"/>
    </row>
    <row r="207" spans="2:10" x14ac:dyDescent="0.2">
      <c r="B207" s="59" t="s">
        <v>1411</v>
      </c>
      <c r="C207" s="341">
        <f>(G117*100)-C204</f>
        <v>14.50999999999997</v>
      </c>
      <c r="D207" s="73"/>
      <c r="F207" s="110"/>
      <c r="G207" s="110"/>
      <c r="H207" s="176"/>
    </row>
    <row r="208" spans="2:10" x14ac:dyDescent="0.2">
      <c r="B208" s="59" t="s">
        <v>1417</v>
      </c>
      <c r="C208" s="342">
        <f>100-SUM(C203:C207)</f>
        <v>5.6999999999999886</v>
      </c>
      <c r="D208" s="73"/>
      <c r="F208" s="110"/>
      <c r="G208" s="110"/>
      <c r="H208" s="176"/>
    </row>
    <row r="209" spans="2:10" x14ac:dyDescent="0.2">
      <c r="B209" s="180"/>
      <c r="C209" s="343"/>
      <c r="D209" s="71"/>
      <c r="F209" s="110"/>
      <c r="G209" s="110"/>
      <c r="H209" s="176"/>
    </row>
    <row r="210" spans="2:10" x14ac:dyDescent="0.2">
      <c r="B210" s="180"/>
      <c r="C210" s="344"/>
      <c r="D210" s="71"/>
      <c r="F210" s="110"/>
      <c r="G210" s="110"/>
      <c r="H210" s="176"/>
    </row>
    <row r="211" spans="2:10" x14ac:dyDescent="0.2">
      <c r="B211" s="180" t="s">
        <v>1413</v>
      </c>
      <c r="C211" s="344"/>
      <c r="D211" s="71"/>
      <c r="F211" s="110"/>
      <c r="G211" s="110"/>
      <c r="H211" s="176"/>
    </row>
    <row r="212" spans="2:10" x14ac:dyDescent="0.2">
      <c r="B212" s="59" t="s">
        <v>1414</v>
      </c>
      <c r="C212" s="345">
        <f>C203+C204</f>
        <v>41.700000000000031</v>
      </c>
      <c r="D212" s="75"/>
      <c r="F212" s="110"/>
      <c r="G212" s="110"/>
      <c r="H212" s="176"/>
    </row>
    <row r="213" spans="2:10" x14ac:dyDescent="0.2">
      <c r="B213" s="59" t="s">
        <v>1415</v>
      </c>
      <c r="C213" s="340">
        <f>C207</f>
        <v>14.50999999999997</v>
      </c>
      <c r="D213" s="75"/>
      <c r="F213" s="110"/>
      <c r="G213" s="110"/>
      <c r="H213" s="176"/>
    </row>
    <row r="214" spans="2:10" x14ac:dyDescent="0.2">
      <c r="B214" s="59" t="s">
        <v>1432</v>
      </c>
      <c r="C214" s="340">
        <f>C206</f>
        <v>38.090000000000003</v>
      </c>
      <c r="D214" s="76"/>
      <c r="F214" s="110"/>
      <c r="G214" s="110"/>
      <c r="H214" s="176"/>
    </row>
    <row r="215" spans="2:10" x14ac:dyDescent="0.2">
      <c r="B215" s="59" t="s">
        <v>1416</v>
      </c>
      <c r="C215" s="340">
        <v>0</v>
      </c>
      <c r="D215" s="76"/>
      <c r="F215" s="110"/>
      <c r="G215" s="110"/>
      <c r="H215" s="176"/>
    </row>
    <row r="216" spans="2:10" x14ac:dyDescent="0.2">
      <c r="B216" s="59" t="s">
        <v>1417</v>
      </c>
      <c r="C216" s="346">
        <f>+C208</f>
        <v>5.6999999999999886</v>
      </c>
      <c r="D216" s="75"/>
      <c r="F216" s="110"/>
      <c r="G216" s="110"/>
      <c r="H216" s="191"/>
    </row>
    <row r="217" spans="2:10" x14ac:dyDescent="0.2">
      <c r="B217" s="180"/>
      <c r="C217" s="130"/>
      <c r="D217" s="130"/>
      <c r="E217" s="130"/>
      <c r="F217" s="142"/>
      <c r="G217" s="71"/>
      <c r="H217" s="176"/>
      <c r="I217" s="110"/>
      <c r="J217" s="110"/>
    </row>
    <row r="218" spans="2:10" x14ac:dyDescent="0.2">
      <c r="B218" s="180" t="s">
        <v>1418</v>
      </c>
      <c r="C218" s="130"/>
      <c r="D218" s="130"/>
      <c r="E218" s="130"/>
      <c r="F218" s="77"/>
      <c r="G218" s="71"/>
      <c r="H218" s="176"/>
      <c r="I218" s="110"/>
      <c r="J218" s="110"/>
    </row>
    <row r="219" spans="2:10" x14ac:dyDescent="0.2">
      <c r="B219" s="192"/>
      <c r="C219" s="130"/>
      <c r="D219" s="130"/>
      <c r="E219" s="154"/>
      <c r="F219" s="155"/>
      <c r="G219" s="154"/>
      <c r="H219" s="176"/>
      <c r="I219" s="110"/>
      <c r="J219" s="110"/>
    </row>
    <row r="220" spans="2:10" x14ac:dyDescent="0.2">
      <c r="B220" s="180" t="s">
        <v>1433</v>
      </c>
      <c r="C220" s="130"/>
      <c r="D220" s="130"/>
      <c r="E220" s="130"/>
      <c r="F220" s="77"/>
      <c r="G220" s="71"/>
      <c r="H220" s="176"/>
      <c r="I220" s="110"/>
      <c r="J220" s="110"/>
    </row>
    <row r="221" spans="2:10" x14ac:dyDescent="0.2">
      <c r="B221" s="180"/>
      <c r="C221" s="130"/>
      <c r="D221" s="130"/>
      <c r="E221" s="130"/>
      <c r="F221" s="77"/>
      <c r="G221" s="71"/>
      <c r="H221" s="176"/>
      <c r="I221" s="110"/>
      <c r="J221" s="110"/>
    </row>
    <row r="222" spans="2:10" x14ac:dyDescent="0.2">
      <c r="B222" s="181" t="s">
        <v>1434</v>
      </c>
      <c r="C222" s="120"/>
      <c r="D222" s="120"/>
      <c r="E222" s="120"/>
      <c r="F222" s="121"/>
      <c r="G222" s="71"/>
      <c r="H222" s="176"/>
      <c r="I222" s="110"/>
      <c r="J222" s="110"/>
    </row>
    <row r="223" spans="2:10" ht="36" x14ac:dyDescent="0.2">
      <c r="B223" s="83" t="s">
        <v>1338</v>
      </c>
      <c r="C223" s="83" t="s">
        <v>1339</v>
      </c>
      <c r="D223" s="83" t="s">
        <v>1340</v>
      </c>
      <c r="E223" s="83" t="s">
        <v>1341</v>
      </c>
      <c r="F223" s="83" t="s">
        <v>1342</v>
      </c>
      <c r="G223" s="83" t="s">
        <v>1343</v>
      </c>
      <c r="H223" s="176"/>
      <c r="I223" s="110"/>
      <c r="J223" s="110"/>
    </row>
    <row r="224" spans="2:10" x14ac:dyDescent="0.2">
      <c r="B224" s="78" t="s">
        <v>773</v>
      </c>
      <c r="C224" s="96" t="s">
        <v>1344</v>
      </c>
      <c r="D224" s="78" t="s">
        <v>1345</v>
      </c>
      <c r="E224" s="79">
        <v>391.06588181818182</v>
      </c>
      <c r="F224" s="79">
        <v>393.8</v>
      </c>
      <c r="G224" s="349">
        <v>6661.6839628999996</v>
      </c>
      <c r="H224" s="176"/>
      <c r="I224" s="110"/>
      <c r="J224" s="110"/>
    </row>
    <row r="225" spans="2:10" x14ac:dyDescent="0.2">
      <c r="B225" s="78" t="s">
        <v>741</v>
      </c>
      <c r="C225" s="96" t="s">
        <v>1344</v>
      </c>
      <c r="D225" s="78" t="s">
        <v>1345</v>
      </c>
      <c r="E225" s="79">
        <v>207.48500000000001</v>
      </c>
      <c r="F225" s="79">
        <v>205.2</v>
      </c>
      <c r="G225" s="350"/>
      <c r="H225" s="176"/>
      <c r="I225" s="110"/>
      <c r="J225" s="110"/>
    </row>
    <row r="226" spans="2:10" x14ac:dyDescent="0.2">
      <c r="B226" s="78" t="s">
        <v>204</v>
      </c>
      <c r="C226" s="96" t="s">
        <v>1344</v>
      </c>
      <c r="D226" s="78" t="s">
        <v>1345</v>
      </c>
      <c r="E226" s="79">
        <v>1794.4446</v>
      </c>
      <c r="F226" s="79">
        <v>1792.4</v>
      </c>
      <c r="G226" s="350"/>
      <c r="H226" s="176"/>
      <c r="I226" s="110"/>
      <c r="J226" s="110"/>
    </row>
    <row r="227" spans="2:10" x14ac:dyDescent="0.2">
      <c r="B227" s="78" t="s">
        <v>720</v>
      </c>
      <c r="C227" s="96" t="s">
        <v>1344</v>
      </c>
      <c r="D227" s="78" t="s">
        <v>1345</v>
      </c>
      <c r="E227" s="79">
        <v>406.79399999999998</v>
      </c>
      <c r="F227" s="79">
        <v>417.7</v>
      </c>
      <c r="G227" s="350"/>
      <c r="H227" s="176"/>
      <c r="I227" s="110"/>
      <c r="J227" s="110"/>
    </row>
    <row r="228" spans="2:10" x14ac:dyDescent="0.2">
      <c r="B228" s="78" t="s">
        <v>54</v>
      </c>
      <c r="C228" s="96" t="s">
        <v>1346</v>
      </c>
      <c r="D228" s="78" t="s">
        <v>1345</v>
      </c>
      <c r="E228" s="79">
        <v>1883.5541095057033</v>
      </c>
      <c r="F228" s="79">
        <v>1854</v>
      </c>
      <c r="G228" s="350"/>
      <c r="H228" s="176"/>
      <c r="I228" s="110"/>
      <c r="J228" s="110"/>
    </row>
    <row r="229" spans="2:10" x14ac:dyDescent="0.2">
      <c r="B229" s="78" t="s">
        <v>64</v>
      </c>
      <c r="C229" s="96" t="s">
        <v>1344</v>
      </c>
      <c r="D229" s="78" t="s">
        <v>1345</v>
      </c>
      <c r="E229" s="79">
        <v>1117.7</v>
      </c>
      <c r="F229" s="79">
        <v>1120.3</v>
      </c>
      <c r="G229" s="350"/>
      <c r="H229" s="176"/>
      <c r="I229" s="110"/>
      <c r="J229" s="110"/>
    </row>
    <row r="230" spans="2:10" x14ac:dyDescent="0.2">
      <c r="B230" s="78" t="s">
        <v>191</v>
      </c>
      <c r="C230" s="96" t="s">
        <v>1346</v>
      </c>
      <c r="D230" s="78" t="s">
        <v>1345</v>
      </c>
      <c r="E230" s="79">
        <v>621.26107440395856</v>
      </c>
      <c r="F230" s="79">
        <v>619.85</v>
      </c>
      <c r="G230" s="350"/>
      <c r="H230" s="176"/>
      <c r="I230" s="110"/>
      <c r="J230" s="110"/>
    </row>
    <row r="231" spans="2:10" x14ac:dyDescent="0.2">
      <c r="B231" s="78" t="s">
        <v>551</v>
      </c>
      <c r="C231" s="96" t="s">
        <v>1344</v>
      </c>
      <c r="D231" s="78" t="s">
        <v>1345</v>
      </c>
      <c r="E231" s="79">
        <v>425.13908695652174</v>
      </c>
      <c r="F231" s="79">
        <v>425.2</v>
      </c>
      <c r="G231" s="350"/>
      <c r="H231" s="176"/>
      <c r="I231" s="110"/>
      <c r="J231" s="110"/>
    </row>
    <row r="232" spans="2:10" x14ac:dyDescent="0.2">
      <c r="B232" s="78" t="s">
        <v>14</v>
      </c>
      <c r="C232" s="96" t="s">
        <v>1344</v>
      </c>
      <c r="D232" s="78" t="s">
        <v>1345</v>
      </c>
      <c r="E232" s="79">
        <v>798.9871255924171</v>
      </c>
      <c r="F232" s="79">
        <v>802.9</v>
      </c>
      <c r="G232" s="350"/>
      <c r="H232" s="176"/>
      <c r="I232" s="110"/>
      <c r="J232" s="110"/>
    </row>
    <row r="233" spans="2:10" x14ac:dyDescent="0.2">
      <c r="B233" s="78" t="s">
        <v>173</v>
      </c>
      <c r="C233" s="96" t="s">
        <v>1344</v>
      </c>
      <c r="D233" s="78" t="s">
        <v>1345</v>
      </c>
      <c r="E233" s="79">
        <v>989.09230000000002</v>
      </c>
      <c r="F233" s="79">
        <v>959.5</v>
      </c>
      <c r="G233" s="350"/>
      <c r="H233" s="176"/>
      <c r="I233" s="110"/>
      <c r="J233" s="110"/>
    </row>
    <row r="234" spans="2:10" x14ac:dyDescent="0.2">
      <c r="B234" s="78" t="s">
        <v>214</v>
      </c>
      <c r="C234" s="96" t="s">
        <v>1344</v>
      </c>
      <c r="D234" s="78" t="s">
        <v>1345</v>
      </c>
      <c r="E234" s="79">
        <v>1250.5823459694989</v>
      </c>
      <c r="F234" s="79">
        <v>1227.3</v>
      </c>
      <c r="G234" s="350"/>
      <c r="H234" s="176"/>
      <c r="I234" s="110"/>
      <c r="J234" s="110"/>
    </row>
    <row r="235" spans="2:10" x14ac:dyDescent="0.2">
      <c r="B235" s="78" t="s">
        <v>37</v>
      </c>
      <c r="C235" s="96" t="s">
        <v>1344</v>
      </c>
      <c r="D235" s="78" t="s">
        <v>1345</v>
      </c>
      <c r="E235" s="79">
        <v>408.56150831600831</v>
      </c>
      <c r="F235" s="79">
        <v>394.8</v>
      </c>
      <c r="G235" s="350"/>
      <c r="H235" s="176"/>
      <c r="I235" s="110"/>
      <c r="J235" s="110"/>
    </row>
    <row r="236" spans="2:10" x14ac:dyDescent="0.2">
      <c r="B236" s="78" t="s">
        <v>40</v>
      </c>
      <c r="C236" s="96" t="s">
        <v>1344</v>
      </c>
      <c r="D236" s="78" t="s">
        <v>1345</v>
      </c>
      <c r="E236" s="79">
        <v>3087.6554175182482</v>
      </c>
      <c r="F236" s="79">
        <v>3060.8</v>
      </c>
      <c r="G236" s="350"/>
      <c r="H236" s="176"/>
      <c r="I236" s="110"/>
      <c r="J236" s="110"/>
    </row>
    <row r="237" spans="2:10" x14ac:dyDescent="0.2">
      <c r="B237" s="78" t="s">
        <v>548</v>
      </c>
      <c r="C237" s="96" t="s">
        <v>1344</v>
      </c>
      <c r="D237" s="78" t="s">
        <v>1345</v>
      </c>
      <c r="E237" s="79">
        <v>1430.0606999870045</v>
      </c>
      <c r="F237" s="79">
        <v>1441.5</v>
      </c>
      <c r="G237" s="350"/>
      <c r="H237" s="176"/>
      <c r="I237" s="110"/>
      <c r="J237" s="110"/>
    </row>
    <row r="238" spans="2:10" x14ac:dyDescent="0.2">
      <c r="B238" s="78" t="s">
        <v>727</v>
      </c>
      <c r="C238" s="96" t="s">
        <v>1344</v>
      </c>
      <c r="D238" s="78" t="s">
        <v>1345</v>
      </c>
      <c r="E238" s="79">
        <v>86.461863768115947</v>
      </c>
      <c r="F238" s="79">
        <v>85.78</v>
      </c>
      <c r="G238" s="350"/>
      <c r="H238" s="176"/>
      <c r="I238" s="110"/>
      <c r="J238" s="110"/>
    </row>
    <row r="239" spans="2:10" x14ac:dyDescent="0.2">
      <c r="B239" s="78" t="s">
        <v>761</v>
      </c>
      <c r="C239" s="96" t="s">
        <v>1344</v>
      </c>
      <c r="D239" s="78" t="s">
        <v>1345</v>
      </c>
      <c r="E239" s="79">
        <v>239.1</v>
      </c>
      <c r="F239" s="79">
        <v>237.81</v>
      </c>
      <c r="G239" s="350"/>
      <c r="H239" s="176"/>
      <c r="I239" s="110"/>
      <c r="J239" s="110"/>
    </row>
    <row r="240" spans="2:10" x14ac:dyDescent="0.2">
      <c r="B240" s="78" t="s">
        <v>135</v>
      </c>
      <c r="C240" s="96" t="s">
        <v>1344</v>
      </c>
      <c r="D240" s="78" t="s">
        <v>1345</v>
      </c>
      <c r="E240" s="79">
        <v>1330.1901545532646</v>
      </c>
      <c r="F240" s="79">
        <v>1300.4000000000001</v>
      </c>
      <c r="G240" s="350"/>
      <c r="H240" s="176"/>
      <c r="I240" s="110"/>
      <c r="J240" s="110"/>
    </row>
    <row r="241" spans="2:10" x14ac:dyDescent="0.2">
      <c r="B241" s="78" t="s">
        <v>826</v>
      </c>
      <c r="C241" s="96" t="s">
        <v>1344</v>
      </c>
      <c r="D241" s="78" t="s">
        <v>1345</v>
      </c>
      <c r="E241" s="79">
        <v>1783.9952050793652</v>
      </c>
      <c r="F241" s="79">
        <v>1774.6</v>
      </c>
      <c r="G241" s="350"/>
      <c r="H241" s="176"/>
      <c r="I241" s="110"/>
      <c r="J241" s="110"/>
    </row>
    <row r="242" spans="2:10" x14ac:dyDescent="0.2">
      <c r="B242" s="78" t="s">
        <v>181</v>
      </c>
      <c r="C242" s="96" t="s">
        <v>1344</v>
      </c>
      <c r="D242" s="78" t="s">
        <v>1345</v>
      </c>
      <c r="E242" s="79">
        <v>194.94084594594594</v>
      </c>
      <c r="F242" s="79">
        <v>189.19</v>
      </c>
      <c r="G242" s="350"/>
      <c r="H242" s="176"/>
      <c r="I242" s="110"/>
      <c r="J242" s="110"/>
    </row>
    <row r="243" spans="2:10" x14ac:dyDescent="0.2">
      <c r="B243" s="78" t="s">
        <v>150</v>
      </c>
      <c r="C243" s="96" t="s">
        <v>1344</v>
      </c>
      <c r="D243" s="78" t="s">
        <v>1345</v>
      </c>
      <c r="E243" s="79">
        <v>4298.1192000000001</v>
      </c>
      <c r="F243" s="79">
        <v>4421.6000000000004</v>
      </c>
      <c r="G243" s="350"/>
      <c r="H243" s="176"/>
      <c r="I243" s="110"/>
      <c r="J243" s="110"/>
    </row>
    <row r="244" spans="2:10" x14ac:dyDescent="0.2">
      <c r="B244" s="78" t="s">
        <v>160</v>
      </c>
      <c r="C244" s="96" t="s">
        <v>1344</v>
      </c>
      <c r="D244" s="78" t="s">
        <v>1345</v>
      </c>
      <c r="E244" s="79">
        <v>11532.61224</v>
      </c>
      <c r="F244" s="79">
        <v>11338</v>
      </c>
      <c r="G244" s="350"/>
      <c r="H244" s="176"/>
      <c r="I244" s="110"/>
      <c r="J244" s="110"/>
    </row>
    <row r="245" spans="2:10" x14ac:dyDescent="0.2">
      <c r="B245" s="78" t="s">
        <v>139</v>
      </c>
      <c r="C245" s="96" t="s">
        <v>1344</v>
      </c>
      <c r="D245" s="78" t="s">
        <v>1345</v>
      </c>
      <c r="E245" s="79">
        <v>261.53119807692309</v>
      </c>
      <c r="F245" s="79">
        <v>265.95</v>
      </c>
      <c r="G245" s="351"/>
      <c r="H245" s="176"/>
      <c r="I245" s="110"/>
      <c r="J245" s="110"/>
    </row>
    <row r="246" spans="2:10" x14ac:dyDescent="0.2">
      <c r="B246" s="168"/>
      <c r="C246" s="123"/>
      <c r="D246" s="120"/>
      <c r="E246" s="71"/>
      <c r="F246" s="71"/>
      <c r="G246" s="273"/>
      <c r="H246" s="176"/>
      <c r="I246" s="110"/>
      <c r="J246" s="110"/>
    </row>
    <row r="247" spans="2:10" x14ac:dyDescent="0.2">
      <c r="B247" s="168" t="s">
        <v>1476</v>
      </c>
      <c r="C247" s="109"/>
      <c r="D247" s="109"/>
      <c r="E247" s="80"/>
      <c r="F247" s="80"/>
      <c r="G247" s="81"/>
      <c r="H247" s="176"/>
      <c r="I247" s="110"/>
      <c r="J247" s="110"/>
    </row>
    <row r="248" spans="2:10" x14ac:dyDescent="0.2">
      <c r="B248" s="168"/>
      <c r="C248" s="109"/>
      <c r="D248" s="109"/>
      <c r="E248" s="80"/>
      <c r="F248" s="80"/>
      <c r="G248" s="81"/>
      <c r="H248" s="176"/>
      <c r="I248" s="110"/>
      <c r="J248" s="110"/>
    </row>
    <row r="249" spans="2:10" x14ac:dyDescent="0.2">
      <c r="B249" s="193" t="s">
        <v>1348</v>
      </c>
      <c r="C249" s="143"/>
      <c r="D249" s="144"/>
      <c r="E249" s="145"/>
      <c r="F249" s="145"/>
      <c r="G249" s="145"/>
      <c r="H249" s="182"/>
      <c r="I249" s="110"/>
      <c r="J249" s="110"/>
    </row>
    <row r="250" spans="2:10" x14ac:dyDescent="0.2">
      <c r="B250" s="102" t="s">
        <v>1349</v>
      </c>
      <c r="C250" s="102"/>
      <c r="D250" s="145"/>
      <c r="E250" s="145"/>
      <c r="G250" s="110"/>
      <c r="H250" s="182"/>
    </row>
    <row r="251" spans="2:10" x14ac:dyDescent="0.2">
      <c r="B251" s="102" t="s">
        <v>1350</v>
      </c>
      <c r="C251" s="100">
        <v>5767</v>
      </c>
      <c r="D251" s="107"/>
      <c r="E251" s="107"/>
      <c r="G251" s="110"/>
      <c r="H251" s="182"/>
    </row>
    <row r="252" spans="2:10" x14ac:dyDescent="0.2">
      <c r="B252" s="102" t="s">
        <v>1351</v>
      </c>
      <c r="C252" s="100">
        <v>5767</v>
      </c>
      <c r="D252" s="81"/>
      <c r="E252" s="81"/>
      <c r="G252" s="110"/>
      <c r="H252" s="182"/>
    </row>
    <row r="253" spans="2:10" x14ac:dyDescent="0.2">
      <c r="B253" s="102" t="s">
        <v>1352</v>
      </c>
      <c r="C253" s="100">
        <v>0</v>
      </c>
      <c r="D253" s="81"/>
      <c r="E253" s="81"/>
      <c r="G253" s="110"/>
      <c r="H253" s="182"/>
    </row>
    <row r="254" spans="2:10" x14ac:dyDescent="0.2">
      <c r="B254" s="102" t="s">
        <v>1353</v>
      </c>
      <c r="C254" s="100">
        <v>0</v>
      </c>
      <c r="D254" s="81"/>
      <c r="E254" s="81"/>
      <c r="G254" s="110"/>
      <c r="H254" s="182"/>
    </row>
    <row r="255" spans="2:10" x14ac:dyDescent="0.2">
      <c r="B255" s="102" t="s">
        <v>1354</v>
      </c>
      <c r="C255" s="100">
        <v>3520438245.600112</v>
      </c>
      <c r="D255" s="81"/>
      <c r="E255" s="81"/>
      <c r="G255" s="110"/>
      <c r="H255" s="182"/>
    </row>
    <row r="256" spans="2:10" x14ac:dyDescent="0.2">
      <c r="B256" s="102" t="s">
        <v>1355</v>
      </c>
      <c r="C256" s="100">
        <v>3488919003.3999987</v>
      </c>
      <c r="D256" s="81"/>
      <c r="E256" s="81"/>
      <c r="G256" s="110"/>
      <c r="H256" s="182"/>
    </row>
    <row r="257" spans="2:10" x14ac:dyDescent="0.2">
      <c r="B257" s="102" t="s">
        <v>1356</v>
      </c>
      <c r="C257" s="100">
        <v>0</v>
      </c>
      <c r="D257" s="81"/>
      <c r="E257" s="81"/>
      <c r="G257" s="110"/>
      <c r="H257" s="182"/>
    </row>
    <row r="258" spans="2:10" x14ac:dyDescent="0.2">
      <c r="B258" s="102" t="s">
        <v>1357</v>
      </c>
      <c r="C258" s="100">
        <v>-31519242.200113297</v>
      </c>
      <c r="D258" s="81"/>
      <c r="E258" s="98"/>
      <c r="G258" s="110"/>
      <c r="H258" s="182"/>
    </row>
    <row r="259" spans="2:10" x14ac:dyDescent="0.2">
      <c r="B259" s="194"/>
      <c r="C259" s="145"/>
      <c r="D259" s="145"/>
      <c r="E259" s="81"/>
      <c r="F259" s="81"/>
      <c r="G259" s="99"/>
      <c r="H259" s="182"/>
      <c r="I259" s="110"/>
      <c r="J259" s="110"/>
    </row>
    <row r="260" spans="2:10" x14ac:dyDescent="0.2">
      <c r="B260" s="174" t="s">
        <v>1358</v>
      </c>
      <c r="C260" s="82"/>
      <c r="D260" s="82"/>
      <c r="E260" s="80"/>
      <c r="F260" s="81"/>
      <c r="G260" s="81"/>
      <c r="H260" s="182"/>
      <c r="I260" s="110"/>
      <c r="J260" s="110"/>
    </row>
    <row r="261" spans="2:10" x14ac:dyDescent="0.2">
      <c r="B261" s="168"/>
      <c r="C261" s="109"/>
      <c r="D261" s="109"/>
      <c r="E261" s="80"/>
      <c r="F261" s="80"/>
      <c r="G261" s="81"/>
      <c r="H261" s="176"/>
      <c r="I261" s="110"/>
      <c r="J261" s="110"/>
    </row>
    <row r="262" spans="2:10" x14ac:dyDescent="0.2">
      <c r="B262" s="183" t="s">
        <v>1456</v>
      </c>
      <c r="C262" s="132"/>
      <c r="D262" s="132"/>
      <c r="E262" s="109"/>
      <c r="F262" s="109"/>
      <c r="G262" s="109"/>
      <c r="H262" s="176"/>
      <c r="I262" s="110"/>
      <c r="J262" s="110"/>
    </row>
    <row r="263" spans="2:10" x14ac:dyDescent="0.2">
      <c r="B263" s="184"/>
      <c r="C263" s="109"/>
      <c r="D263" s="109"/>
      <c r="E263" s="109"/>
      <c r="F263" s="133"/>
      <c r="G263" s="133"/>
      <c r="H263" s="176"/>
      <c r="I263" s="110"/>
      <c r="J263" s="110"/>
    </row>
    <row r="264" spans="2:10" x14ac:dyDescent="0.2">
      <c r="B264" s="183" t="s">
        <v>1362</v>
      </c>
      <c r="C264" s="132"/>
      <c r="D264" s="132"/>
      <c r="E264" s="109"/>
      <c r="F264" s="134"/>
      <c r="G264" s="133"/>
      <c r="H264" s="176"/>
      <c r="I264" s="110"/>
      <c r="J264" s="110"/>
    </row>
    <row r="265" spans="2:10" x14ac:dyDescent="0.2">
      <c r="B265" s="174"/>
      <c r="C265" s="82"/>
      <c r="D265" s="82"/>
      <c r="E265" s="109"/>
      <c r="F265" s="109"/>
      <c r="G265" s="109"/>
      <c r="H265" s="176"/>
      <c r="I265" s="110"/>
      <c r="J265" s="110"/>
    </row>
    <row r="266" spans="2:10" x14ac:dyDescent="0.2">
      <c r="B266" s="183" t="s">
        <v>1446</v>
      </c>
      <c r="C266" s="132"/>
      <c r="D266" s="132"/>
      <c r="E266" s="109"/>
      <c r="F266" s="134"/>
      <c r="G266" s="109"/>
      <c r="H266" s="176"/>
      <c r="I266" s="110"/>
      <c r="J266" s="110"/>
    </row>
    <row r="267" spans="2:10" x14ac:dyDescent="0.2">
      <c r="B267" s="183"/>
      <c r="C267" s="132"/>
      <c r="D267" s="132"/>
      <c r="E267" s="109"/>
      <c r="F267" s="134"/>
      <c r="G267" s="109"/>
      <c r="H267" s="176"/>
      <c r="I267" s="110"/>
      <c r="J267" s="110"/>
    </row>
    <row r="268" spans="2:10" x14ac:dyDescent="0.2">
      <c r="B268" s="185" t="s">
        <v>1440</v>
      </c>
      <c r="C268" s="135"/>
      <c r="D268" s="135"/>
      <c r="E268" s="135"/>
      <c r="F268" s="135"/>
      <c r="G268" s="109"/>
      <c r="H268" s="176"/>
      <c r="I268" s="110"/>
      <c r="J268" s="110"/>
    </row>
    <row r="269" spans="2:10" x14ac:dyDescent="0.2">
      <c r="B269" s="185"/>
      <c r="C269" s="135"/>
      <c r="D269" s="135"/>
      <c r="E269" s="135"/>
      <c r="F269" s="135"/>
      <c r="G269" s="109"/>
      <c r="H269" s="176"/>
      <c r="I269" s="110"/>
      <c r="J269" s="110"/>
    </row>
    <row r="270" spans="2:10" x14ac:dyDescent="0.2">
      <c r="B270" s="183" t="s">
        <v>1364</v>
      </c>
      <c r="C270" s="132"/>
      <c r="D270" s="132"/>
      <c r="E270" s="109"/>
      <c r="F270" s="109"/>
      <c r="G270" s="109"/>
      <c r="H270" s="176"/>
      <c r="I270" s="110"/>
      <c r="J270" s="110"/>
    </row>
    <row r="271" spans="2:10" x14ac:dyDescent="0.2">
      <c r="B271" s="62" t="s">
        <v>1365</v>
      </c>
      <c r="C271" s="100">
        <v>1040</v>
      </c>
      <c r="D271" s="109"/>
      <c r="E271" s="109"/>
      <c r="G271" s="110"/>
      <c r="H271" s="176"/>
    </row>
    <row r="272" spans="2:10" x14ac:dyDescent="0.2">
      <c r="B272" s="62" t="s">
        <v>1366</v>
      </c>
      <c r="C272" s="100">
        <v>636558000</v>
      </c>
      <c r="D272" s="109"/>
      <c r="E272" s="109"/>
      <c r="G272" s="110"/>
      <c r="H272" s="176"/>
    </row>
    <row r="273" spans="2:10" x14ac:dyDescent="0.2">
      <c r="B273" s="62" t="s">
        <v>1367</v>
      </c>
      <c r="C273" s="100">
        <v>2457611.25</v>
      </c>
      <c r="D273" s="109"/>
      <c r="E273" s="109"/>
      <c r="G273" s="110"/>
      <c r="H273" s="176"/>
    </row>
    <row r="274" spans="2:10" x14ac:dyDescent="0.2">
      <c r="B274" s="184"/>
      <c r="C274" s="109"/>
      <c r="D274" s="109"/>
      <c r="E274" s="109"/>
      <c r="F274" s="109"/>
      <c r="G274" s="109"/>
      <c r="H274" s="176"/>
      <c r="I274" s="110"/>
      <c r="J274" s="110"/>
    </row>
    <row r="275" spans="2:10" x14ac:dyDescent="0.2">
      <c r="B275" s="247" t="s">
        <v>1368</v>
      </c>
      <c r="C275" s="129"/>
      <c r="D275" s="129"/>
      <c r="E275" s="129"/>
      <c r="F275" s="129"/>
      <c r="G275" s="129"/>
      <c r="H275" s="272"/>
      <c r="I275" s="110"/>
      <c r="J275" s="110"/>
    </row>
    <row r="276" spans="2:10" x14ac:dyDescent="0.2">
      <c r="B276" s="110"/>
      <c r="C276" s="110"/>
      <c r="D276" s="110"/>
      <c r="E276" s="110"/>
      <c r="F276" s="110"/>
      <c r="G276" s="110"/>
      <c r="H276" s="110"/>
      <c r="I276" s="110"/>
      <c r="J276" s="110"/>
    </row>
    <row r="277" spans="2:10" x14ac:dyDescent="0.2">
      <c r="B277" s="352" t="s">
        <v>1553</v>
      </c>
      <c r="C277" s="352"/>
      <c r="D277" s="352"/>
      <c r="E277" s="352"/>
      <c r="F277" s="352"/>
      <c r="G277" s="352"/>
      <c r="H277" s="352"/>
      <c r="I277" s="352"/>
      <c r="J277" s="283"/>
    </row>
    <row r="278" spans="2:10" x14ac:dyDescent="0.2">
      <c r="B278" s="353" t="s">
        <v>1477</v>
      </c>
      <c r="C278" s="354" t="s">
        <v>1478</v>
      </c>
      <c r="D278" s="354"/>
      <c r="E278" s="291" t="s">
        <v>1479</v>
      </c>
      <c r="F278" s="291" t="s">
        <v>1480</v>
      </c>
      <c r="G278" s="354" t="s">
        <v>1481</v>
      </c>
      <c r="H278" s="354"/>
      <c r="I278" s="354"/>
      <c r="J278" s="354"/>
    </row>
    <row r="279" spans="2:10" ht="60" x14ac:dyDescent="0.2">
      <c r="B279" s="353"/>
      <c r="C279" s="292" t="s">
        <v>1582</v>
      </c>
      <c r="D279" s="292" t="s">
        <v>1583</v>
      </c>
      <c r="E279" s="292" t="s">
        <v>1584</v>
      </c>
      <c r="F279" s="292" t="s">
        <v>1585</v>
      </c>
      <c r="G279" s="292" t="s">
        <v>1582</v>
      </c>
      <c r="H279" s="292" t="s">
        <v>1583</v>
      </c>
      <c r="I279" s="292" t="s">
        <v>1584</v>
      </c>
      <c r="J279" s="292" t="s">
        <v>1585</v>
      </c>
    </row>
    <row r="280" spans="2:10" x14ac:dyDescent="0.2">
      <c r="B280" s="294" t="s">
        <v>1586</v>
      </c>
      <c r="C280" s="295">
        <v>7.1395982593390084E-2</v>
      </c>
      <c r="D280" s="295">
        <v>7.4697563921777954E-2</v>
      </c>
      <c r="E280" s="295">
        <v>6.7166161409421887E-2</v>
      </c>
      <c r="F280" s="295">
        <v>4.4055969316910915E-2</v>
      </c>
      <c r="G280" s="315">
        <v>11751</v>
      </c>
      <c r="H280" s="315">
        <v>11835.900000000001</v>
      </c>
      <c r="I280" s="315">
        <v>11642.741428849675</v>
      </c>
      <c r="J280" s="315">
        <v>11061.359750605994</v>
      </c>
    </row>
    <row r="281" spans="2:10" x14ac:dyDescent="0.2">
      <c r="B281" s="297" t="s">
        <v>1487</v>
      </c>
      <c r="C281" s="295">
        <v>3.9065539560711571E-2</v>
      </c>
      <c r="D281" s="295">
        <v>4.2305490731363804E-2</v>
      </c>
      <c r="E281" s="295">
        <v>1.2838578128591793E-2</v>
      </c>
      <c r="F281" s="295">
        <v>-5.4201602833479745E-2</v>
      </c>
      <c r="G281" s="315">
        <v>10390.655395607117</v>
      </c>
      <c r="H281" s="315">
        <v>10423.054907313637</v>
      </c>
      <c r="I281" s="315">
        <v>10128.385781285919</v>
      </c>
      <c r="J281" s="315">
        <v>9457.9839716652023</v>
      </c>
    </row>
    <row r="282" spans="2:10" x14ac:dyDescent="0.2">
      <c r="B282" s="316"/>
      <c r="C282" s="107"/>
      <c r="D282" s="107"/>
      <c r="E282" s="107"/>
      <c r="F282" s="107"/>
      <c r="G282" s="107"/>
      <c r="H282" s="107"/>
      <c r="I282" s="107"/>
      <c r="J282" s="107"/>
    </row>
    <row r="283" spans="2:10" x14ac:dyDescent="0.2">
      <c r="B283" s="352" t="s">
        <v>1451</v>
      </c>
      <c r="C283" s="352"/>
      <c r="D283" s="352"/>
      <c r="E283" s="352"/>
      <c r="F283" s="352"/>
      <c r="G283" s="283"/>
      <c r="H283" s="283"/>
      <c r="I283" s="283"/>
      <c r="J283" s="283"/>
    </row>
    <row r="284" spans="2:10" ht="36" x14ac:dyDescent="0.2">
      <c r="B284" s="300"/>
      <c r="C284" s="301" t="s">
        <v>1586</v>
      </c>
      <c r="D284" s="292" t="s">
        <v>1487</v>
      </c>
      <c r="E284" s="292" t="s">
        <v>1488</v>
      </c>
      <c r="F284" s="283"/>
      <c r="G284" s="283"/>
      <c r="H284" s="283"/>
      <c r="I284" s="283"/>
      <c r="J284" s="283"/>
    </row>
    <row r="285" spans="2:10" x14ac:dyDescent="0.2">
      <c r="B285" s="294" t="s">
        <v>1492</v>
      </c>
      <c r="C285" s="62">
        <v>290000</v>
      </c>
      <c r="D285" s="62">
        <v>120000</v>
      </c>
      <c r="E285" s="317" t="s">
        <v>1574</v>
      </c>
      <c r="F285" s="283"/>
      <c r="G285" s="283"/>
      <c r="H285" s="283"/>
      <c r="I285" s="283"/>
      <c r="J285" s="283"/>
    </row>
    <row r="286" spans="2:10" x14ac:dyDescent="0.2">
      <c r="B286" s="294" t="s">
        <v>1493</v>
      </c>
      <c r="C286" s="302">
        <v>310862.97237922798</v>
      </c>
      <c r="D286" s="302">
        <v>123221.62706341399</v>
      </c>
      <c r="E286" s="317" t="s">
        <v>1574</v>
      </c>
      <c r="F286" s="283"/>
      <c r="G286" s="283"/>
      <c r="H286" s="283"/>
      <c r="I286" s="283"/>
      <c r="J286" s="283"/>
    </row>
    <row r="287" spans="2:10" x14ac:dyDescent="0.2">
      <c r="B287" s="294" t="s">
        <v>1494</v>
      </c>
      <c r="C287" s="303">
        <v>5.6952352066919198</v>
      </c>
      <c r="D287" s="303">
        <v>5.0551639093193401</v>
      </c>
      <c r="E287" s="317" t="s">
        <v>1574</v>
      </c>
      <c r="F287" s="283"/>
      <c r="G287" s="283"/>
      <c r="H287" s="283"/>
      <c r="I287" s="283"/>
      <c r="J287" s="283"/>
    </row>
    <row r="288" spans="2:10" ht="24" x14ac:dyDescent="0.2">
      <c r="B288" s="294" t="s">
        <v>1587</v>
      </c>
      <c r="C288" s="303">
        <v>4.6726126616174399</v>
      </c>
      <c r="D288" s="303">
        <v>2.98710793897303</v>
      </c>
      <c r="E288" s="317" t="s">
        <v>1574</v>
      </c>
      <c r="F288" s="283"/>
      <c r="G288" s="283"/>
      <c r="H288" s="283"/>
      <c r="I288" s="283"/>
      <c r="J288" s="283"/>
    </row>
    <row r="289" spans="2:10" x14ac:dyDescent="0.2">
      <c r="B289" s="294" t="s">
        <v>1588</v>
      </c>
      <c r="C289" s="303">
        <v>0.42016416247995297</v>
      </c>
      <c r="D289" s="303">
        <v>-5.6530844817929502</v>
      </c>
      <c r="E289" s="317" t="s">
        <v>1574</v>
      </c>
      <c r="F289" s="283"/>
      <c r="G289" s="283"/>
      <c r="H289" s="283"/>
      <c r="I289" s="283"/>
      <c r="J289" s="283"/>
    </row>
    <row r="290" spans="2:10" x14ac:dyDescent="0.2">
      <c r="B290" s="107"/>
      <c r="C290" s="107"/>
      <c r="D290" s="107"/>
      <c r="E290" s="107"/>
      <c r="F290" s="283"/>
      <c r="G290" s="283"/>
      <c r="H290" s="283"/>
      <c r="I290" s="283"/>
      <c r="J290" s="283"/>
    </row>
    <row r="291" spans="2:10" x14ac:dyDescent="0.2">
      <c r="B291" s="352" t="s">
        <v>1589</v>
      </c>
      <c r="C291" s="352"/>
      <c r="D291" s="352"/>
      <c r="E291" s="352"/>
      <c r="F291" s="352"/>
      <c r="G291" s="283"/>
      <c r="H291" s="283"/>
      <c r="I291" s="283"/>
      <c r="J291" s="283"/>
    </row>
    <row r="292" spans="2:10" ht="36" x14ac:dyDescent="0.2">
      <c r="B292" s="300"/>
      <c r="C292" s="301" t="s">
        <v>1586</v>
      </c>
      <c r="D292" s="292" t="s">
        <v>1487</v>
      </c>
      <c r="E292" s="292" t="s">
        <v>1488</v>
      </c>
      <c r="F292" s="283"/>
      <c r="G292" s="283"/>
      <c r="H292" s="283"/>
      <c r="I292" s="283"/>
      <c r="J292" s="283"/>
    </row>
    <row r="293" spans="2:10" x14ac:dyDescent="0.2">
      <c r="B293" s="294" t="s">
        <v>1492</v>
      </c>
      <c r="C293" s="62">
        <v>290000</v>
      </c>
      <c r="D293" s="62">
        <v>120000</v>
      </c>
      <c r="E293" s="317" t="s">
        <v>1574</v>
      </c>
      <c r="F293" s="283"/>
      <c r="G293" s="283"/>
      <c r="H293" s="283"/>
      <c r="I293" s="283"/>
      <c r="J293" s="283"/>
    </row>
    <row r="294" spans="2:10" x14ac:dyDescent="0.2">
      <c r="B294" s="294" t="s">
        <v>1493</v>
      </c>
      <c r="C294" s="302">
        <v>312097.81890600099</v>
      </c>
      <c r="D294" s="302">
        <v>123433.83435186199</v>
      </c>
      <c r="E294" s="317" t="s">
        <v>1574</v>
      </c>
      <c r="F294" s="283"/>
      <c r="G294" s="283"/>
      <c r="H294" s="283"/>
      <c r="I294" s="283"/>
      <c r="J294" s="283"/>
    </row>
    <row r="295" spans="2:10" x14ac:dyDescent="0.2">
      <c r="B295" s="294" t="s">
        <v>1494</v>
      </c>
      <c r="C295" s="303">
        <v>6.0261350812885999</v>
      </c>
      <c r="D295" s="303">
        <v>5.3908249757579902</v>
      </c>
      <c r="E295" s="317" t="s">
        <v>1574</v>
      </c>
      <c r="F295" s="283"/>
      <c r="G295" s="283"/>
      <c r="H295" s="283"/>
      <c r="I295" s="283"/>
      <c r="J295" s="283"/>
    </row>
    <row r="296" spans="2:10" ht="24" x14ac:dyDescent="0.2">
      <c r="B296" s="294" t="s">
        <v>1587</v>
      </c>
      <c r="C296" s="303">
        <v>4.6726126616174399</v>
      </c>
      <c r="D296" s="303">
        <v>2.98710793897303</v>
      </c>
      <c r="E296" s="317" t="s">
        <v>1574</v>
      </c>
      <c r="F296" s="283"/>
      <c r="G296" s="283"/>
      <c r="H296" s="283"/>
      <c r="I296" s="283"/>
      <c r="J296" s="283"/>
    </row>
    <row r="297" spans="2:10" x14ac:dyDescent="0.2">
      <c r="B297" s="294" t="s">
        <v>1588</v>
      </c>
      <c r="C297" s="303">
        <v>0.42016416247995297</v>
      </c>
      <c r="D297" s="303">
        <v>-5.6530844817929502</v>
      </c>
      <c r="E297" s="317" t="s">
        <v>1574</v>
      </c>
      <c r="F297" s="283"/>
      <c r="G297" s="283"/>
      <c r="H297" s="283"/>
      <c r="I297" s="283"/>
      <c r="J297" s="283"/>
    </row>
    <row r="298" spans="2:10" x14ac:dyDescent="0.2">
      <c r="B298" s="107"/>
      <c r="C298" s="107"/>
      <c r="D298" s="107"/>
      <c r="E298" s="107"/>
      <c r="F298" s="283"/>
      <c r="G298" s="283"/>
      <c r="H298" s="283"/>
      <c r="I298" s="283"/>
      <c r="J298" s="283"/>
    </row>
    <row r="299" spans="2:10" x14ac:dyDescent="0.2">
      <c r="B299" s="291" t="s">
        <v>1507</v>
      </c>
      <c r="C299" s="300"/>
      <c r="D299" s="283"/>
      <c r="E299" s="283"/>
      <c r="F299" s="283"/>
      <c r="G299" s="283"/>
      <c r="H299" s="283"/>
      <c r="I299" s="283"/>
      <c r="J299" s="283"/>
    </row>
    <row r="300" spans="2:10" x14ac:dyDescent="0.2">
      <c r="B300" s="62" t="s">
        <v>1590</v>
      </c>
      <c r="C300" s="313">
        <v>4.5294810157949748</v>
      </c>
      <c r="D300" s="283"/>
      <c r="E300" s="283"/>
      <c r="F300" s="283"/>
      <c r="G300" s="283"/>
      <c r="H300" s="283"/>
      <c r="I300" s="283"/>
      <c r="J300" s="283"/>
    </row>
    <row r="301" spans="2:10" x14ac:dyDescent="0.2">
      <c r="B301" s="62" t="s">
        <v>1533</v>
      </c>
      <c r="C301" s="313">
        <v>3.6196621504235891</v>
      </c>
      <c r="D301" s="283"/>
      <c r="E301" s="283"/>
      <c r="F301" s="283"/>
      <c r="G301" s="283"/>
      <c r="H301" s="283"/>
      <c r="I301" s="283"/>
      <c r="J301" s="283"/>
    </row>
    <row r="302" spans="2:10" x14ac:dyDescent="0.2">
      <c r="B302" s="62" t="s">
        <v>1508</v>
      </c>
      <c r="C302" s="313">
        <v>3.7656760281553558</v>
      </c>
      <c r="D302" s="283"/>
      <c r="E302" s="283"/>
      <c r="F302" s="283"/>
      <c r="G302" s="283"/>
      <c r="H302" s="283"/>
      <c r="I302" s="283"/>
      <c r="J302" s="283"/>
    </row>
    <row r="303" spans="2:10" x14ac:dyDescent="0.2">
      <c r="B303" s="62" t="s">
        <v>1597</v>
      </c>
      <c r="C303" s="318">
        <v>7.1709846252565351E-2</v>
      </c>
      <c r="D303" s="319"/>
      <c r="E303" s="283"/>
      <c r="F303" s="283"/>
      <c r="G303" s="283"/>
      <c r="H303" s="283"/>
      <c r="I303" s="283"/>
      <c r="J303" s="283"/>
    </row>
    <row r="304" spans="2:10" x14ac:dyDescent="0.2">
      <c r="B304" s="110"/>
      <c r="C304" s="110"/>
      <c r="D304" s="110"/>
      <c r="E304" s="110"/>
      <c r="F304" s="110"/>
      <c r="G304" s="110"/>
      <c r="H304" s="110"/>
      <c r="I304" s="110"/>
      <c r="J304" s="110"/>
    </row>
    <row r="305" spans="2:10" x14ac:dyDescent="0.2">
      <c r="B305" s="283" t="s">
        <v>1534</v>
      </c>
      <c r="C305" s="282"/>
      <c r="F305" s="110"/>
      <c r="G305" s="110"/>
      <c r="H305" s="110"/>
      <c r="I305" s="110"/>
      <c r="J305" s="110"/>
    </row>
    <row r="306" spans="2:10" x14ac:dyDescent="0.2">
      <c r="B306" s="283" t="s">
        <v>1564</v>
      </c>
      <c r="C306" s="282"/>
      <c r="F306" s="110"/>
      <c r="G306" s="110"/>
      <c r="H306" s="110"/>
      <c r="I306" s="110"/>
      <c r="J306" s="110"/>
    </row>
    <row r="307" spans="2:10" x14ac:dyDescent="0.2">
      <c r="B307" s="283"/>
      <c r="C307" s="282"/>
      <c r="F307" s="110"/>
      <c r="G307" s="110"/>
      <c r="H307" s="110"/>
      <c r="I307" s="110"/>
      <c r="J307" s="110"/>
    </row>
    <row r="308" spans="2:10" x14ac:dyDescent="0.2">
      <c r="B308" s="287" t="s">
        <v>1509</v>
      </c>
      <c r="F308" s="110"/>
      <c r="G308" s="110"/>
      <c r="H308" s="110"/>
      <c r="I308" s="110"/>
      <c r="J308" s="110"/>
    </row>
    <row r="309" spans="2:10" x14ac:dyDescent="0.2">
      <c r="B309" s="48" t="s">
        <v>1591</v>
      </c>
      <c r="F309" s="110"/>
      <c r="G309" s="110"/>
      <c r="H309" s="110"/>
      <c r="I309" s="110"/>
      <c r="J309" s="110"/>
    </row>
    <row r="310" spans="2:10" x14ac:dyDescent="0.2">
      <c r="B310" s="48" t="s">
        <v>1592</v>
      </c>
      <c r="F310" s="110"/>
      <c r="G310" s="110"/>
      <c r="H310" s="110"/>
      <c r="I310" s="110"/>
      <c r="J310" s="110"/>
    </row>
    <row r="311" spans="2:10" x14ac:dyDescent="0.2">
      <c r="B311" s="48" t="s">
        <v>1512</v>
      </c>
      <c r="F311" s="110"/>
      <c r="G311" s="110"/>
      <c r="H311" s="110"/>
      <c r="I311" s="110"/>
      <c r="J311" s="110"/>
    </row>
    <row r="312" spans="2:10" x14ac:dyDescent="0.2">
      <c r="F312" s="110"/>
      <c r="G312" s="110"/>
      <c r="H312" s="110"/>
      <c r="I312" s="110"/>
      <c r="J312" s="110"/>
    </row>
    <row r="313" spans="2:10" x14ac:dyDescent="0.2">
      <c r="C313" s="355" t="s">
        <v>1567</v>
      </c>
      <c r="D313" s="355"/>
    </row>
    <row r="314" spans="2:10" x14ac:dyDescent="0.2">
      <c r="B314" s="288" t="s">
        <v>1568</v>
      </c>
      <c r="C314" s="356" t="s">
        <v>1593</v>
      </c>
      <c r="D314" s="356"/>
    </row>
    <row r="315" spans="2:10" x14ac:dyDescent="0.2">
      <c r="B315" s="288"/>
      <c r="C315" s="356"/>
      <c r="D315" s="356"/>
    </row>
  </sheetData>
  <mergeCells count="10">
    <mergeCell ref="B283:F283"/>
    <mergeCell ref="B291:F291"/>
    <mergeCell ref="C313:D313"/>
    <mergeCell ref="C314:D314"/>
    <mergeCell ref="C315:D315"/>
    <mergeCell ref="G224:G245"/>
    <mergeCell ref="B277:I277"/>
    <mergeCell ref="B278:B279"/>
    <mergeCell ref="C278:D278"/>
    <mergeCell ref="G278:J278"/>
  </mergeCells>
  <pageMargins left="0" right="0" top="0" bottom="0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J226"/>
  <sheetViews>
    <sheetView workbookViewId="0"/>
  </sheetViews>
  <sheetFormatPr defaultColWidth="8.85546875" defaultRowHeight="12" x14ac:dyDescent="0.2"/>
  <cols>
    <col min="1" max="1" width="3.28515625" style="48" customWidth="1"/>
    <col min="2" max="2" width="45.140625" style="48" customWidth="1"/>
    <col min="3" max="3" width="22.42578125" style="48" customWidth="1"/>
    <col min="4" max="4" width="28.7109375" style="48" customWidth="1"/>
    <col min="5" max="5" width="16.7109375" style="48" customWidth="1"/>
    <col min="6" max="6" width="19.28515625" style="48" customWidth="1"/>
    <col min="7" max="7" width="18.28515625" style="48" customWidth="1"/>
    <col min="8" max="8" width="11.7109375" style="48" customWidth="1"/>
    <col min="9" max="9" width="8.85546875" style="48" customWidth="1"/>
    <col min="10" max="10" width="10.7109375" style="48" customWidth="1"/>
    <col min="11" max="16384" width="8.85546875" style="48"/>
  </cols>
  <sheetData>
    <row r="1" spans="1:10" ht="16.149999999999999" customHeight="1" x14ac:dyDescent="0.2">
      <c r="A1" s="47"/>
      <c r="B1" s="28" t="s">
        <v>1205</v>
      </c>
      <c r="C1" s="47"/>
      <c r="D1" s="47"/>
      <c r="E1" s="47"/>
      <c r="F1" s="47"/>
      <c r="G1" s="47"/>
      <c r="H1" s="47"/>
      <c r="I1" s="47"/>
      <c r="J1" s="47"/>
    </row>
    <row r="2" spans="1:10" ht="13.15" customHeight="1" x14ac:dyDescent="0.2">
      <c r="A2" s="47"/>
      <c r="B2" s="2"/>
      <c r="C2" s="47"/>
      <c r="D2" s="47"/>
      <c r="E2" s="47"/>
      <c r="F2" s="47"/>
      <c r="G2" s="47"/>
      <c r="H2" s="47"/>
      <c r="I2" s="47"/>
      <c r="J2" s="47"/>
    </row>
    <row r="3" spans="1:10" ht="13.15" customHeight="1" x14ac:dyDescent="0.2">
      <c r="A3" s="3" t="s">
        <v>0</v>
      </c>
      <c r="B3" s="49" t="s">
        <v>1</v>
      </c>
      <c r="C3" s="47"/>
      <c r="D3" s="47"/>
      <c r="E3" s="47"/>
      <c r="F3" s="47"/>
      <c r="G3" s="47"/>
      <c r="H3" s="47"/>
      <c r="I3" s="47"/>
      <c r="J3" s="47"/>
    </row>
    <row r="4" spans="1:10" ht="28.15" customHeight="1" x14ac:dyDescent="0.2">
      <c r="A4" s="47"/>
      <c r="B4" s="16" t="s">
        <v>2</v>
      </c>
      <c r="C4" s="17" t="s">
        <v>3</v>
      </c>
      <c r="D4" s="18" t="s">
        <v>4</v>
      </c>
      <c r="E4" s="18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50" t="s">
        <v>10</v>
      </c>
    </row>
    <row r="5" spans="1:10" ht="13.15" customHeight="1" x14ac:dyDescent="0.2">
      <c r="A5" s="47"/>
      <c r="B5" s="19" t="s">
        <v>11</v>
      </c>
      <c r="C5" s="4"/>
      <c r="D5" s="4"/>
      <c r="E5" s="4"/>
      <c r="F5" s="4"/>
      <c r="G5" s="4"/>
      <c r="H5" s="51"/>
      <c r="I5" s="51"/>
      <c r="J5" s="47"/>
    </row>
    <row r="6" spans="1:10" ht="13.15" customHeight="1" x14ac:dyDescent="0.2">
      <c r="A6" s="47"/>
      <c r="B6" s="19" t="s">
        <v>12</v>
      </c>
      <c r="C6" s="4"/>
      <c r="D6" s="4"/>
      <c r="E6" s="4"/>
      <c r="F6" s="52"/>
      <c r="G6" s="51"/>
      <c r="H6" s="51"/>
      <c r="I6" s="51"/>
      <c r="J6" s="47"/>
    </row>
    <row r="7" spans="1:10" ht="13.15" customHeight="1" x14ac:dyDescent="0.2">
      <c r="A7" s="5" t="s">
        <v>13</v>
      </c>
      <c r="B7" s="20" t="s">
        <v>14</v>
      </c>
      <c r="C7" s="4" t="s">
        <v>15</v>
      </c>
      <c r="D7" s="4" t="s">
        <v>16</v>
      </c>
      <c r="E7" s="6">
        <v>890196</v>
      </c>
      <c r="F7" s="7">
        <v>7103.32</v>
      </c>
      <c r="G7" s="8">
        <v>9.0200000000000002E-2</v>
      </c>
      <c r="H7" s="9"/>
      <c r="I7" s="9"/>
      <c r="J7" s="47"/>
    </row>
    <row r="8" spans="1:10" ht="13.15" customHeight="1" x14ac:dyDescent="0.2">
      <c r="A8" s="5" t="s">
        <v>25</v>
      </c>
      <c r="B8" s="20" t="s">
        <v>26</v>
      </c>
      <c r="C8" s="4" t="s">
        <v>27</v>
      </c>
      <c r="D8" s="4" t="s">
        <v>16</v>
      </c>
      <c r="E8" s="6">
        <v>416047</v>
      </c>
      <c r="F8" s="7">
        <v>5721.48</v>
      </c>
      <c r="G8" s="8">
        <v>7.2599999999999998E-2</v>
      </c>
      <c r="H8" s="9"/>
      <c r="I8" s="9"/>
      <c r="J8" s="47"/>
    </row>
    <row r="9" spans="1:10" ht="13.15" customHeight="1" x14ac:dyDescent="0.2">
      <c r="A9" s="5" t="s">
        <v>134</v>
      </c>
      <c r="B9" s="20" t="s">
        <v>135</v>
      </c>
      <c r="C9" s="4" t="s">
        <v>136</v>
      </c>
      <c r="D9" s="4" t="s">
        <v>137</v>
      </c>
      <c r="E9" s="6">
        <v>392821</v>
      </c>
      <c r="F9" s="7">
        <v>5082.71</v>
      </c>
      <c r="G9" s="8">
        <v>6.4500000000000002E-2</v>
      </c>
      <c r="H9" s="9"/>
      <c r="I9" s="9"/>
      <c r="J9" s="47"/>
    </row>
    <row r="10" spans="1:10" ht="13.15" customHeight="1" x14ac:dyDescent="0.2">
      <c r="A10" s="5" t="s">
        <v>53</v>
      </c>
      <c r="B10" s="20" t="s">
        <v>54</v>
      </c>
      <c r="C10" s="4" t="s">
        <v>55</v>
      </c>
      <c r="D10" s="4" t="s">
        <v>56</v>
      </c>
      <c r="E10" s="6">
        <v>178309</v>
      </c>
      <c r="F10" s="7">
        <v>3302.28</v>
      </c>
      <c r="G10" s="8">
        <v>4.19E-2</v>
      </c>
      <c r="H10" s="9"/>
      <c r="I10" s="9"/>
      <c r="J10" s="47"/>
    </row>
    <row r="11" spans="1:10" ht="13.15" customHeight="1" x14ac:dyDescent="0.2">
      <c r="A11" s="5" t="s">
        <v>786</v>
      </c>
      <c r="B11" s="20" t="s">
        <v>787</v>
      </c>
      <c r="C11" s="4" t="s">
        <v>788</v>
      </c>
      <c r="D11" s="4" t="s">
        <v>746</v>
      </c>
      <c r="E11" s="6">
        <v>68206</v>
      </c>
      <c r="F11" s="7">
        <v>2826.05</v>
      </c>
      <c r="G11" s="8">
        <v>3.5900000000000001E-2</v>
      </c>
      <c r="H11" s="9"/>
      <c r="I11" s="9"/>
      <c r="J11" s="47"/>
    </row>
    <row r="12" spans="1:10" ht="13.15" customHeight="1" x14ac:dyDescent="0.2">
      <c r="A12" s="5" t="s">
        <v>156</v>
      </c>
      <c r="B12" s="20" t="s">
        <v>157</v>
      </c>
      <c r="C12" s="4" t="s">
        <v>158</v>
      </c>
      <c r="D12" s="4" t="s">
        <v>16</v>
      </c>
      <c r="E12" s="6">
        <v>241071</v>
      </c>
      <c r="F12" s="7">
        <v>2475.56</v>
      </c>
      <c r="G12" s="8">
        <v>3.1399999999999997E-2</v>
      </c>
      <c r="H12" s="9"/>
      <c r="I12" s="9"/>
      <c r="J12" s="47"/>
    </row>
    <row r="13" spans="1:10" ht="13.15" customHeight="1" x14ac:dyDescent="0.2">
      <c r="A13" s="5" t="s">
        <v>47</v>
      </c>
      <c r="B13" s="20" t="s">
        <v>48</v>
      </c>
      <c r="C13" s="4" t="s">
        <v>49</v>
      </c>
      <c r="D13" s="4" t="s">
        <v>16</v>
      </c>
      <c r="E13" s="6">
        <v>166911</v>
      </c>
      <c r="F13" s="7">
        <v>2246.12</v>
      </c>
      <c r="G13" s="8">
        <v>2.8500000000000001E-2</v>
      </c>
      <c r="H13" s="9"/>
      <c r="I13" s="9"/>
      <c r="J13" s="47"/>
    </row>
    <row r="14" spans="1:10" ht="13.15" customHeight="1" x14ac:dyDescent="0.2">
      <c r="A14" s="5" t="s">
        <v>50</v>
      </c>
      <c r="B14" s="20" t="s">
        <v>51</v>
      </c>
      <c r="C14" s="4" t="s">
        <v>52</v>
      </c>
      <c r="D14" s="4" t="s">
        <v>46</v>
      </c>
      <c r="E14" s="6">
        <v>203922</v>
      </c>
      <c r="F14" s="7">
        <v>2040.04</v>
      </c>
      <c r="G14" s="8">
        <v>2.5899999999999999E-2</v>
      </c>
      <c r="H14" s="9"/>
      <c r="I14" s="9"/>
      <c r="J14" s="47"/>
    </row>
    <row r="15" spans="1:10" ht="13.15" customHeight="1" x14ac:dyDescent="0.2">
      <c r="A15" s="5" t="s">
        <v>36</v>
      </c>
      <c r="B15" s="20" t="s">
        <v>37</v>
      </c>
      <c r="C15" s="4" t="s">
        <v>38</v>
      </c>
      <c r="D15" s="4" t="s">
        <v>16</v>
      </c>
      <c r="E15" s="6">
        <v>428143</v>
      </c>
      <c r="F15" s="7">
        <v>1679.39</v>
      </c>
      <c r="G15" s="8">
        <v>2.1299999999999999E-2</v>
      </c>
      <c r="H15" s="9"/>
      <c r="I15" s="9"/>
      <c r="J15" s="47"/>
    </row>
    <row r="16" spans="1:10" ht="13.15" customHeight="1" x14ac:dyDescent="0.2">
      <c r="A16" s="5" t="s">
        <v>21</v>
      </c>
      <c r="B16" s="20" t="s">
        <v>22</v>
      </c>
      <c r="C16" s="4" t="s">
        <v>23</v>
      </c>
      <c r="D16" s="4" t="s">
        <v>24</v>
      </c>
      <c r="E16" s="6">
        <v>560539</v>
      </c>
      <c r="F16" s="7">
        <v>1608.47</v>
      </c>
      <c r="G16" s="8">
        <v>2.0400000000000001E-2</v>
      </c>
      <c r="H16" s="9"/>
      <c r="I16" s="9"/>
      <c r="J16" s="47"/>
    </row>
    <row r="17" spans="1:10" ht="13.15" customHeight="1" x14ac:dyDescent="0.2">
      <c r="A17" s="5" t="s">
        <v>39</v>
      </c>
      <c r="B17" s="20" t="s">
        <v>40</v>
      </c>
      <c r="C17" s="4" t="s">
        <v>41</v>
      </c>
      <c r="D17" s="4" t="s">
        <v>42</v>
      </c>
      <c r="E17" s="6">
        <v>51949</v>
      </c>
      <c r="F17" s="7">
        <v>1594.21</v>
      </c>
      <c r="G17" s="8">
        <v>2.0199999999999999E-2</v>
      </c>
      <c r="H17" s="9"/>
      <c r="I17" s="9"/>
      <c r="J17" s="47"/>
    </row>
    <row r="18" spans="1:10" ht="13.15" customHeight="1" x14ac:dyDescent="0.2">
      <c r="A18" s="5" t="s">
        <v>131</v>
      </c>
      <c r="B18" s="20" t="s">
        <v>132</v>
      </c>
      <c r="C18" s="4" t="s">
        <v>133</v>
      </c>
      <c r="D18" s="4" t="s">
        <v>35</v>
      </c>
      <c r="E18" s="6">
        <v>155673</v>
      </c>
      <c r="F18" s="7">
        <v>1564.12</v>
      </c>
      <c r="G18" s="8">
        <v>1.9900000000000001E-2</v>
      </c>
      <c r="H18" s="9"/>
      <c r="I18" s="9"/>
      <c r="J18" s="47"/>
    </row>
    <row r="19" spans="1:10" ht="13.15" customHeight="1" x14ac:dyDescent="0.2">
      <c r="A19" s="5" t="s">
        <v>60</v>
      </c>
      <c r="B19" s="20" t="s">
        <v>61</v>
      </c>
      <c r="C19" s="4" t="s">
        <v>62</v>
      </c>
      <c r="D19" s="4" t="s">
        <v>46</v>
      </c>
      <c r="E19" s="6">
        <v>59380</v>
      </c>
      <c r="F19" s="7">
        <v>1206.3</v>
      </c>
      <c r="G19" s="8">
        <v>1.5299999999999999E-2</v>
      </c>
      <c r="H19" s="9"/>
      <c r="I19" s="9"/>
      <c r="J19" s="47"/>
    </row>
    <row r="20" spans="1:10" ht="13.15" customHeight="1" x14ac:dyDescent="0.2">
      <c r="A20" s="5" t="s">
        <v>146</v>
      </c>
      <c r="B20" s="20" t="s">
        <v>147</v>
      </c>
      <c r="C20" s="4" t="s">
        <v>148</v>
      </c>
      <c r="D20" s="4" t="s">
        <v>66</v>
      </c>
      <c r="E20" s="6">
        <v>61574</v>
      </c>
      <c r="F20" s="7">
        <v>1146.82</v>
      </c>
      <c r="G20" s="8">
        <v>1.46E-2</v>
      </c>
      <c r="H20" s="9"/>
      <c r="I20" s="9"/>
      <c r="J20" s="47"/>
    </row>
    <row r="21" spans="1:10" ht="13.15" customHeight="1" x14ac:dyDescent="0.2">
      <c r="A21" s="5" t="s">
        <v>138</v>
      </c>
      <c r="B21" s="20" t="s">
        <v>139</v>
      </c>
      <c r="C21" s="4" t="s">
        <v>140</v>
      </c>
      <c r="D21" s="4" t="s">
        <v>141</v>
      </c>
      <c r="E21" s="6">
        <v>419433</v>
      </c>
      <c r="F21" s="7">
        <v>1109.82</v>
      </c>
      <c r="G21" s="8">
        <v>1.41E-2</v>
      </c>
      <c r="H21" s="9"/>
      <c r="I21" s="9"/>
      <c r="J21" s="47"/>
    </row>
    <row r="22" spans="1:10" ht="13.15" customHeight="1" x14ac:dyDescent="0.2">
      <c r="A22" s="5" t="s">
        <v>163</v>
      </c>
      <c r="B22" s="20" t="s">
        <v>164</v>
      </c>
      <c r="C22" s="4" t="s">
        <v>165</v>
      </c>
      <c r="D22" s="4" t="s">
        <v>24</v>
      </c>
      <c r="E22" s="6">
        <v>51601</v>
      </c>
      <c r="F22" s="7">
        <v>1093.01</v>
      </c>
      <c r="G22" s="8">
        <v>1.3899999999999999E-2</v>
      </c>
      <c r="H22" s="9"/>
      <c r="I22" s="9"/>
      <c r="J22" s="47"/>
    </row>
    <row r="23" spans="1:10" ht="13.15" customHeight="1" x14ac:dyDescent="0.2">
      <c r="A23" s="5" t="s">
        <v>57</v>
      </c>
      <c r="B23" s="20" t="s">
        <v>58</v>
      </c>
      <c r="C23" s="4" t="s">
        <v>59</v>
      </c>
      <c r="D23" s="4" t="s">
        <v>42</v>
      </c>
      <c r="E23" s="6">
        <v>7622</v>
      </c>
      <c r="F23" s="7">
        <v>1075.8499999999999</v>
      </c>
      <c r="G23" s="8">
        <v>1.37E-2</v>
      </c>
      <c r="H23" s="9"/>
      <c r="I23" s="9"/>
      <c r="J23" s="47"/>
    </row>
    <row r="24" spans="1:10" ht="13.15" customHeight="1" x14ac:dyDescent="0.2">
      <c r="A24" s="5" t="s">
        <v>149</v>
      </c>
      <c r="B24" s="20" t="s">
        <v>150</v>
      </c>
      <c r="C24" s="4" t="s">
        <v>151</v>
      </c>
      <c r="D24" s="4" t="s">
        <v>152</v>
      </c>
      <c r="E24" s="6">
        <v>24000</v>
      </c>
      <c r="F24" s="7">
        <v>1056.96</v>
      </c>
      <c r="G24" s="8">
        <v>1.34E-2</v>
      </c>
      <c r="H24" s="9"/>
      <c r="I24" s="9"/>
      <c r="J24" s="47"/>
    </row>
    <row r="25" spans="1:10" ht="13.15" customHeight="1" x14ac:dyDescent="0.2">
      <c r="A25" s="5" t="s">
        <v>747</v>
      </c>
      <c r="B25" s="20" t="s">
        <v>748</v>
      </c>
      <c r="C25" s="4" t="s">
        <v>749</v>
      </c>
      <c r="D25" s="4" t="s">
        <v>20</v>
      </c>
      <c r="E25" s="6">
        <v>275700</v>
      </c>
      <c r="F25" s="7">
        <v>983.28</v>
      </c>
      <c r="G25" s="8">
        <v>1.2500000000000001E-2</v>
      </c>
      <c r="H25" s="9"/>
      <c r="I25" s="9"/>
      <c r="J25" s="47"/>
    </row>
    <row r="26" spans="1:10" ht="13.15" customHeight="1" x14ac:dyDescent="0.2">
      <c r="A26" s="5" t="s">
        <v>180</v>
      </c>
      <c r="B26" s="20" t="s">
        <v>181</v>
      </c>
      <c r="C26" s="4" t="s">
        <v>182</v>
      </c>
      <c r="D26" s="4" t="s">
        <v>183</v>
      </c>
      <c r="E26" s="6">
        <v>480679</v>
      </c>
      <c r="F26" s="7">
        <v>903.96</v>
      </c>
      <c r="G26" s="8">
        <v>1.15E-2</v>
      </c>
      <c r="H26" s="9"/>
      <c r="I26" s="9"/>
      <c r="J26" s="47"/>
    </row>
    <row r="27" spans="1:10" ht="13.15" customHeight="1" x14ac:dyDescent="0.2">
      <c r="A27" s="5" t="s">
        <v>169</v>
      </c>
      <c r="B27" s="20" t="s">
        <v>170</v>
      </c>
      <c r="C27" s="4" t="s">
        <v>171</v>
      </c>
      <c r="D27" s="4" t="s">
        <v>145</v>
      </c>
      <c r="E27" s="6">
        <v>208291</v>
      </c>
      <c r="F27" s="7">
        <v>857.74</v>
      </c>
      <c r="G27" s="8">
        <v>1.09E-2</v>
      </c>
      <c r="H27" s="9"/>
      <c r="I27" s="9"/>
      <c r="J27" s="47"/>
    </row>
    <row r="28" spans="1:10" ht="13.15" customHeight="1" x14ac:dyDescent="0.2">
      <c r="A28" s="5" t="s">
        <v>723</v>
      </c>
      <c r="B28" s="20" t="s">
        <v>724</v>
      </c>
      <c r="C28" s="4" t="s">
        <v>725</v>
      </c>
      <c r="D28" s="4" t="s">
        <v>35</v>
      </c>
      <c r="E28" s="6">
        <v>81439</v>
      </c>
      <c r="F28" s="7">
        <v>848.72</v>
      </c>
      <c r="G28" s="8">
        <v>1.0800000000000001E-2</v>
      </c>
      <c r="H28" s="9"/>
      <c r="I28" s="9"/>
      <c r="J28" s="47"/>
    </row>
    <row r="29" spans="1:10" ht="13.15" customHeight="1" x14ac:dyDescent="0.2">
      <c r="A29" s="5" t="s">
        <v>172</v>
      </c>
      <c r="B29" s="20" t="s">
        <v>173</v>
      </c>
      <c r="C29" s="4" t="s">
        <v>174</v>
      </c>
      <c r="D29" s="4" t="s">
        <v>175</v>
      </c>
      <c r="E29" s="6">
        <v>84183</v>
      </c>
      <c r="F29" s="7">
        <v>805.29</v>
      </c>
      <c r="G29" s="8">
        <v>1.0200000000000001E-2</v>
      </c>
      <c r="H29" s="9"/>
      <c r="I29" s="9"/>
      <c r="J29" s="47"/>
    </row>
    <row r="30" spans="1:10" ht="13.15" customHeight="1" x14ac:dyDescent="0.2">
      <c r="A30" s="5" t="s">
        <v>990</v>
      </c>
      <c r="B30" s="20" t="s">
        <v>991</v>
      </c>
      <c r="C30" s="4" t="s">
        <v>992</v>
      </c>
      <c r="D30" s="4" t="s">
        <v>733</v>
      </c>
      <c r="E30" s="6">
        <v>42901</v>
      </c>
      <c r="F30" s="7">
        <v>776.59</v>
      </c>
      <c r="G30" s="8">
        <v>9.9000000000000008E-3</v>
      </c>
      <c r="H30" s="9"/>
      <c r="I30" s="9"/>
      <c r="J30" s="47"/>
    </row>
    <row r="31" spans="1:10" ht="13.15" customHeight="1" x14ac:dyDescent="0.2">
      <c r="A31" s="5" t="s">
        <v>159</v>
      </c>
      <c r="B31" s="20" t="s">
        <v>160</v>
      </c>
      <c r="C31" s="4" t="s">
        <v>161</v>
      </c>
      <c r="D31" s="4" t="s">
        <v>162</v>
      </c>
      <c r="E31" s="6">
        <v>6884</v>
      </c>
      <c r="F31" s="7">
        <v>774.66</v>
      </c>
      <c r="G31" s="8">
        <v>9.7999999999999997E-3</v>
      </c>
      <c r="H31" s="9"/>
      <c r="I31" s="9"/>
      <c r="J31" s="47"/>
    </row>
    <row r="32" spans="1:10" ht="13.15" customHeight="1" x14ac:dyDescent="0.2">
      <c r="A32" s="5" t="s">
        <v>17</v>
      </c>
      <c r="B32" s="20" t="s">
        <v>18</v>
      </c>
      <c r="C32" s="4" t="s">
        <v>19</v>
      </c>
      <c r="D32" s="4" t="s">
        <v>20</v>
      </c>
      <c r="E32" s="6">
        <v>263373</v>
      </c>
      <c r="F32" s="7">
        <v>754.04</v>
      </c>
      <c r="G32" s="8">
        <v>9.5999999999999992E-3</v>
      </c>
      <c r="H32" s="9"/>
      <c r="I32" s="9"/>
      <c r="J32" s="47"/>
    </row>
    <row r="33" spans="1:10" ht="13.15" customHeight="1" x14ac:dyDescent="0.2">
      <c r="A33" s="5" t="s">
        <v>993</v>
      </c>
      <c r="B33" s="20" t="s">
        <v>994</v>
      </c>
      <c r="C33" s="4" t="s">
        <v>995</v>
      </c>
      <c r="D33" s="4" t="s">
        <v>95</v>
      </c>
      <c r="E33" s="6">
        <v>13157</v>
      </c>
      <c r="F33" s="7">
        <v>706.32</v>
      </c>
      <c r="G33" s="8">
        <v>8.9999999999999993E-3</v>
      </c>
      <c r="H33" s="9"/>
      <c r="I33" s="9"/>
      <c r="J33" s="47"/>
    </row>
    <row r="34" spans="1:10" ht="13.15" customHeight="1" x14ac:dyDescent="0.2">
      <c r="A34" s="5" t="s">
        <v>996</v>
      </c>
      <c r="B34" s="20" t="s">
        <v>997</v>
      </c>
      <c r="C34" s="4" t="s">
        <v>998</v>
      </c>
      <c r="D34" s="4" t="s">
        <v>152</v>
      </c>
      <c r="E34" s="6">
        <v>26294</v>
      </c>
      <c r="F34" s="7">
        <v>693.03</v>
      </c>
      <c r="G34" s="8">
        <v>8.8000000000000005E-3</v>
      </c>
      <c r="H34" s="9"/>
      <c r="I34" s="9"/>
      <c r="J34" s="47"/>
    </row>
    <row r="35" spans="1:10" ht="13.15" customHeight="1" x14ac:dyDescent="0.2">
      <c r="A35" s="5" t="s">
        <v>187</v>
      </c>
      <c r="B35" s="20" t="s">
        <v>188</v>
      </c>
      <c r="C35" s="4" t="s">
        <v>189</v>
      </c>
      <c r="D35" s="4" t="s">
        <v>162</v>
      </c>
      <c r="E35" s="6">
        <v>22115</v>
      </c>
      <c r="F35" s="7">
        <v>685.57</v>
      </c>
      <c r="G35" s="8">
        <v>8.6999999999999994E-3</v>
      </c>
      <c r="H35" s="9"/>
      <c r="I35" s="9"/>
      <c r="J35" s="47"/>
    </row>
    <row r="36" spans="1:10" ht="13.15" customHeight="1" x14ac:dyDescent="0.2">
      <c r="A36" s="5" t="s">
        <v>213</v>
      </c>
      <c r="B36" s="20" t="s">
        <v>214</v>
      </c>
      <c r="C36" s="4" t="s">
        <v>215</v>
      </c>
      <c r="D36" s="4" t="s">
        <v>183</v>
      </c>
      <c r="E36" s="6">
        <v>54531</v>
      </c>
      <c r="F36" s="7">
        <v>668.77</v>
      </c>
      <c r="G36" s="8">
        <v>8.5000000000000006E-3</v>
      </c>
      <c r="H36" s="9"/>
      <c r="I36" s="9"/>
      <c r="J36" s="47"/>
    </row>
    <row r="37" spans="1:10" ht="13.15" customHeight="1" x14ac:dyDescent="0.2">
      <c r="A37" s="5" t="s">
        <v>43</v>
      </c>
      <c r="B37" s="20" t="s">
        <v>44</v>
      </c>
      <c r="C37" s="4" t="s">
        <v>45</v>
      </c>
      <c r="D37" s="4" t="s">
        <v>46</v>
      </c>
      <c r="E37" s="6">
        <v>61347</v>
      </c>
      <c r="F37" s="7">
        <v>657.52</v>
      </c>
      <c r="G37" s="8">
        <v>8.3000000000000001E-3</v>
      </c>
      <c r="H37" s="9"/>
      <c r="I37" s="9"/>
      <c r="J37" s="47"/>
    </row>
    <row r="38" spans="1:10" ht="13.15" customHeight="1" x14ac:dyDescent="0.2">
      <c r="A38" s="5" t="s">
        <v>999</v>
      </c>
      <c r="B38" s="20" t="s">
        <v>1000</v>
      </c>
      <c r="C38" s="4" t="s">
        <v>1001</v>
      </c>
      <c r="D38" s="4" t="s">
        <v>141</v>
      </c>
      <c r="E38" s="6">
        <v>19352</v>
      </c>
      <c r="F38" s="7">
        <v>635.25</v>
      </c>
      <c r="G38" s="8">
        <v>8.0999999999999996E-3</v>
      </c>
      <c r="H38" s="9"/>
      <c r="I38" s="9"/>
      <c r="J38" s="47"/>
    </row>
    <row r="39" spans="1:10" ht="13.15" customHeight="1" x14ac:dyDescent="0.2">
      <c r="A39" s="5" t="s">
        <v>1002</v>
      </c>
      <c r="B39" s="20" t="s">
        <v>1003</v>
      </c>
      <c r="C39" s="4" t="s">
        <v>1004</v>
      </c>
      <c r="D39" s="4" t="s">
        <v>42</v>
      </c>
      <c r="E39" s="6">
        <v>6441</v>
      </c>
      <c r="F39" s="7">
        <v>625.80999999999995</v>
      </c>
      <c r="G39" s="8">
        <v>7.9000000000000008E-3</v>
      </c>
      <c r="H39" s="9"/>
      <c r="I39" s="9"/>
      <c r="J39" s="47"/>
    </row>
    <row r="40" spans="1:10" ht="13.15" customHeight="1" x14ac:dyDescent="0.2">
      <c r="A40" s="5" t="s">
        <v>203</v>
      </c>
      <c r="B40" s="20" t="s">
        <v>204</v>
      </c>
      <c r="C40" s="4" t="s">
        <v>205</v>
      </c>
      <c r="D40" s="4" t="s">
        <v>35</v>
      </c>
      <c r="E40" s="6">
        <v>33599</v>
      </c>
      <c r="F40" s="7">
        <v>598.13</v>
      </c>
      <c r="G40" s="8">
        <v>7.6E-3</v>
      </c>
      <c r="H40" s="9"/>
      <c r="I40" s="9"/>
      <c r="J40" s="47"/>
    </row>
    <row r="41" spans="1:10" ht="13.15" customHeight="1" x14ac:dyDescent="0.2">
      <c r="A41" s="5" t="s">
        <v>28</v>
      </c>
      <c r="B41" s="20" t="s">
        <v>29</v>
      </c>
      <c r="C41" s="4" t="s">
        <v>30</v>
      </c>
      <c r="D41" s="4" t="s">
        <v>31</v>
      </c>
      <c r="E41" s="6">
        <v>134549</v>
      </c>
      <c r="F41" s="7">
        <v>590.74</v>
      </c>
      <c r="G41" s="8">
        <v>7.4999999999999997E-3</v>
      </c>
      <c r="H41" s="9"/>
      <c r="I41" s="9"/>
      <c r="J41" s="47"/>
    </row>
    <row r="42" spans="1:10" ht="13.15" customHeight="1" x14ac:dyDescent="0.2">
      <c r="A42" s="5" t="s">
        <v>1005</v>
      </c>
      <c r="B42" s="20" t="s">
        <v>1006</v>
      </c>
      <c r="C42" s="4" t="s">
        <v>1007</v>
      </c>
      <c r="D42" s="4" t="s">
        <v>80</v>
      </c>
      <c r="E42" s="6">
        <v>41695</v>
      </c>
      <c r="F42" s="7">
        <v>585.9</v>
      </c>
      <c r="G42" s="8">
        <v>7.4000000000000003E-3</v>
      </c>
      <c r="H42" s="9"/>
      <c r="I42" s="9"/>
      <c r="J42" s="47"/>
    </row>
    <row r="43" spans="1:10" ht="13.15" customHeight="1" x14ac:dyDescent="0.2">
      <c r="A43" s="5" t="s">
        <v>197</v>
      </c>
      <c r="B43" s="20" t="s">
        <v>198</v>
      </c>
      <c r="C43" s="4" t="s">
        <v>199</v>
      </c>
      <c r="D43" s="4" t="s">
        <v>42</v>
      </c>
      <c r="E43" s="6">
        <v>8005</v>
      </c>
      <c r="F43" s="7">
        <v>566.23</v>
      </c>
      <c r="G43" s="8">
        <v>7.1999999999999998E-3</v>
      </c>
      <c r="H43" s="9"/>
      <c r="I43" s="9"/>
      <c r="J43" s="47"/>
    </row>
    <row r="44" spans="1:10" ht="13.15" customHeight="1" x14ac:dyDescent="0.2">
      <c r="A44" s="5" t="s">
        <v>1008</v>
      </c>
      <c r="B44" s="20" t="s">
        <v>1009</v>
      </c>
      <c r="C44" s="4" t="s">
        <v>1010</v>
      </c>
      <c r="D44" s="4" t="s">
        <v>20</v>
      </c>
      <c r="E44" s="6">
        <v>240801</v>
      </c>
      <c r="F44" s="7">
        <v>538.84</v>
      </c>
      <c r="G44" s="8">
        <v>6.7999999999999996E-3</v>
      </c>
      <c r="H44" s="9"/>
      <c r="I44" s="9"/>
      <c r="J44" s="47"/>
    </row>
    <row r="45" spans="1:10" ht="13.15" customHeight="1" x14ac:dyDescent="0.2">
      <c r="A45" s="5" t="s">
        <v>176</v>
      </c>
      <c r="B45" s="20" t="s">
        <v>177</v>
      </c>
      <c r="C45" s="4" t="s">
        <v>178</v>
      </c>
      <c r="D45" s="4" t="s">
        <v>179</v>
      </c>
      <c r="E45" s="6">
        <v>225903</v>
      </c>
      <c r="F45" s="7">
        <v>530.65</v>
      </c>
      <c r="G45" s="8">
        <v>6.7000000000000002E-3</v>
      </c>
      <c r="H45" s="9"/>
      <c r="I45" s="9"/>
      <c r="J45" s="47"/>
    </row>
    <row r="46" spans="1:10" ht="13.15" customHeight="1" x14ac:dyDescent="0.2">
      <c r="A46" s="5" t="s">
        <v>1011</v>
      </c>
      <c r="B46" s="20" t="s">
        <v>1012</v>
      </c>
      <c r="C46" s="4" t="s">
        <v>1013</v>
      </c>
      <c r="D46" s="4" t="s">
        <v>91</v>
      </c>
      <c r="E46" s="6">
        <v>5983</v>
      </c>
      <c r="F46" s="7">
        <v>519.44000000000005</v>
      </c>
      <c r="G46" s="8">
        <v>6.6E-3</v>
      </c>
      <c r="H46" s="9"/>
      <c r="I46" s="9"/>
      <c r="J46" s="47"/>
    </row>
    <row r="47" spans="1:10" ht="13.15" customHeight="1" x14ac:dyDescent="0.2">
      <c r="A47" s="5" t="s">
        <v>1014</v>
      </c>
      <c r="B47" s="20" t="s">
        <v>1015</v>
      </c>
      <c r="C47" s="4" t="s">
        <v>1016</v>
      </c>
      <c r="D47" s="4" t="s">
        <v>46</v>
      </c>
      <c r="E47" s="6">
        <v>36923</v>
      </c>
      <c r="F47" s="7">
        <v>518.66</v>
      </c>
      <c r="G47" s="8">
        <v>6.6E-3</v>
      </c>
      <c r="H47" s="9"/>
      <c r="I47" s="9"/>
      <c r="J47" s="47"/>
    </row>
    <row r="48" spans="1:10" ht="13.15" customHeight="1" x14ac:dyDescent="0.2">
      <c r="A48" s="5" t="s">
        <v>1017</v>
      </c>
      <c r="B48" s="20" t="s">
        <v>1018</v>
      </c>
      <c r="C48" s="4" t="s">
        <v>1019</v>
      </c>
      <c r="D48" s="4" t="s">
        <v>212</v>
      </c>
      <c r="E48" s="6">
        <v>121510</v>
      </c>
      <c r="F48" s="7">
        <v>513.92999999999995</v>
      </c>
      <c r="G48" s="8">
        <v>6.4999999999999997E-3</v>
      </c>
      <c r="H48" s="9"/>
      <c r="I48" s="9"/>
      <c r="J48" s="47"/>
    </row>
    <row r="49" spans="1:10" ht="13.15" customHeight="1" x14ac:dyDescent="0.2">
      <c r="A49" s="5" t="s">
        <v>1020</v>
      </c>
      <c r="B49" s="20" t="s">
        <v>1021</v>
      </c>
      <c r="C49" s="4" t="s">
        <v>1022</v>
      </c>
      <c r="D49" s="4" t="s">
        <v>1023</v>
      </c>
      <c r="E49" s="6">
        <v>16704</v>
      </c>
      <c r="F49" s="7">
        <v>507.13</v>
      </c>
      <c r="G49" s="8">
        <v>6.4000000000000003E-3</v>
      </c>
      <c r="H49" s="9"/>
      <c r="I49" s="9"/>
      <c r="J49" s="47"/>
    </row>
    <row r="50" spans="1:10" ht="13.15" customHeight="1" x14ac:dyDescent="0.2">
      <c r="A50" s="5" t="s">
        <v>1024</v>
      </c>
      <c r="B50" s="20" t="s">
        <v>1025</v>
      </c>
      <c r="C50" s="4" t="s">
        <v>1026</v>
      </c>
      <c r="D50" s="4" t="s">
        <v>91</v>
      </c>
      <c r="E50" s="6">
        <v>43274</v>
      </c>
      <c r="F50" s="7">
        <v>488.67</v>
      </c>
      <c r="G50" s="8">
        <v>6.1999999999999998E-3</v>
      </c>
      <c r="H50" s="9"/>
      <c r="I50" s="9"/>
      <c r="J50" s="47"/>
    </row>
    <row r="51" spans="1:10" ht="13.15" customHeight="1" x14ac:dyDescent="0.2">
      <c r="A51" s="5" t="s">
        <v>166</v>
      </c>
      <c r="B51" s="20" t="s">
        <v>167</v>
      </c>
      <c r="C51" s="4" t="s">
        <v>168</v>
      </c>
      <c r="D51" s="4" t="s">
        <v>66</v>
      </c>
      <c r="E51" s="6">
        <v>7389</v>
      </c>
      <c r="F51" s="7">
        <v>486.12</v>
      </c>
      <c r="G51" s="8">
        <v>6.1999999999999998E-3</v>
      </c>
      <c r="H51" s="9"/>
      <c r="I51" s="9"/>
      <c r="J51" s="47"/>
    </row>
    <row r="52" spans="1:10" ht="13.15" customHeight="1" x14ac:dyDescent="0.2">
      <c r="A52" s="5" t="s">
        <v>142</v>
      </c>
      <c r="B52" s="20" t="s">
        <v>143</v>
      </c>
      <c r="C52" s="4" t="s">
        <v>144</v>
      </c>
      <c r="D52" s="4" t="s">
        <v>145</v>
      </c>
      <c r="E52" s="6">
        <v>11031</v>
      </c>
      <c r="F52" s="7">
        <v>483.29</v>
      </c>
      <c r="G52" s="8">
        <v>6.1000000000000004E-3</v>
      </c>
      <c r="H52" s="9"/>
      <c r="I52" s="9"/>
      <c r="J52" s="47"/>
    </row>
    <row r="53" spans="1:10" ht="13.15" customHeight="1" x14ac:dyDescent="0.2">
      <c r="A53" s="5" t="s">
        <v>70</v>
      </c>
      <c r="B53" s="20" t="s">
        <v>71</v>
      </c>
      <c r="C53" s="4" t="s">
        <v>72</v>
      </c>
      <c r="D53" s="4" t="s">
        <v>66</v>
      </c>
      <c r="E53" s="6">
        <v>35441</v>
      </c>
      <c r="F53" s="7">
        <v>480.97</v>
      </c>
      <c r="G53" s="8">
        <v>6.1000000000000004E-3</v>
      </c>
      <c r="H53" s="9"/>
      <c r="I53" s="9"/>
      <c r="J53" s="47"/>
    </row>
    <row r="54" spans="1:10" ht="13.15" customHeight="1" x14ac:dyDescent="0.2">
      <c r="A54" s="5" t="s">
        <v>67</v>
      </c>
      <c r="B54" s="20" t="s">
        <v>68</v>
      </c>
      <c r="C54" s="4" t="s">
        <v>69</v>
      </c>
      <c r="D54" s="4" t="s">
        <v>66</v>
      </c>
      <c r="E54" s="6">
        <v>32717</v>
      </c>
      <c r="F54" s="7">
        <v>479.43</v>
      </c>
      <c r="G54" s="8">
        <v>6.1000000000000004E-3</v>
      </c>
      <c r="H54" s="9"/>
      <c r="I54" s="9"/>
      <c r="J54" s="47"/>
    </row>
    <row r="55" spans="1:10" ht="13.15" customHeight="1" x14ac:dyDescent="0.2">
      <c r="A55" s="5" t="s">
        <v>200</v>
      </c>
      <c r="B55" s="20" t="s">
        <v>201</v>
      </c>
      <c r="C55" s="4" t="s">
        <v>202</v>
      </c>
      <c r="D55" s="4" t="s">
        <v>42</v>
      </c>
      <c r="E55" s="6">
        <v>13657</v>
      </c>
      <c r="F55" s="7">
        <v>472.61</v>
      </c>
      <c r="G55" s="8">
        <v>6.0000000000000001E-3</v>
      </c>
      <c r="H55" s="9"/>
      <c r="I55" s="9"/>
      <c r="J55" s="47"/>
    </row>
    <row r="56" spans="1:10" ht="13.15" customHeight="1" x14ac:dyDescent="0.2">
      <c r="A56" s="5" t="s">
        <v>825</v>
      </c>
      <c r="B56" s="20" t="s">
        <v>826</v>
      </c>
      <c r="C56" s="4" t="s">
        <v>827</v>
      </c>
      <c r="D56" s="4" t="s">
        <v>828</v>
      </c>
      <c r="E56" s="6">
        <v>26121</v>
      </c>
      <c r="F56" s="7">
        <v>461.22</v>
      </c>
      <c r="G56" s="8">
        <v>5.8999999999999999E-3</v>
      </c>
      <c r="H56" s="9"/>
      <c r="I56" s="9"/>
      <c r="J56" s="47"/>
    </row>
    <row r="57" spans="1:10" ht="13.15" customHeight="1" x14ac:dyDescent="0.2">
      <c r="A57" s="5" t="s">
        <v>760</v>
      </c>
      <c r="B57" s="20" t="s">
        <v>761</v>
      </c>
      <c r="C57" s="4" t="s">
        <v>762</v>
      </c>
      <c r="D57" s="4" t="s">
        <v>35</v>
      </c>
      <c r="E57" s="6">
        <v>190751</v>
      </c>
      <c r="F57" s="7">
        <v>451.01</v>
      </c>
      <c r="G57" s="8">
        <v>5.7000000000000002E-3</v>
      </c>
      <c r="H57" s="9"/>
      <c r="I57" s="9"/>
      <c r="J57" s="47"/>
    </row>
    <row r="58" spans="1:10" ht="13.15" customHeight="1" x14ac:dyDescent="0.2">
      <c r="A58" s="5" t="s">
        <v>832</v>
      </c>
      <c r="B58" s="20" t="s">
        <v>833</v>
      </c>
      <c r="C58" s="4" t="s">
        <v>834</v>
      </c>
      <c r="D58" s="4" t="s">
        <v>35</v>
      </c>
      <c r="E58" s="6">
        <v>24992</v>
      </c>
      <c r="F58" s="7">
        <v>447.31</v>
      </c>
      <c r="G58" s="8">
        <v>5.7000000000000002E-3</v>
      </c>
      <c r="H58" s="9"/>
      <c r="I58" s="9"/>
      <c r="J58" s="47"/>
    </row>
    <row r="59" spans="1:10" ht="13.15" customHeight="1" x14ac:dyDescent="0.2">
      <c r="A59" s="5" t="s">
        <v>1027</v>
      </c>
      <c r="B59" s="20" t="s">
        <v>1028</v>
      </c>
      <c r="C59" s="4" t="s">
        <v>1029</v>
      </c>
      <c r="D59" s="4" t="s">
        <v>125</v>
      </c>
      <c r="E59" s="6">
        <v>7854</v>
      </c>
      <c r="F59" s="7">
        <v>444.5</v>
      </c>
      <c r="G59" s="8">
        <v>5.5999999999999999E-3</v>
      </c>
      <c r="H59" s="9"/>
      <c r="I59" s="9"/>
      <c r="J59" s="47"/>
    </row>
    <row r="60" spans="1:10" ht="13.15" customHeight="1" x14ac:dyDescent="0.2">
      <c r="A60" s="5" t="s">
        <v>810</v>
      </c>
      <c r="B60" s="20" t="s">
        <v>811</v>
      </c>
      <c r="C60" s="4" t="s">
        <v>812</v>
      </c>
      <c r="D60" s="4" t="s">
        <v>42</v>
      </c>
      <c r="E60" s="6">
        <v>121705</v>
      </c>
      <c r="F60" s="7">
        <v>428.65</v>
      </c>
      <c r="G60" s="8">
        <v>5.4000000000000003E-3</v>
      </c>
      <c r="H60" s="9"/>
      <c r="I60" s="9"/>
      <c r="J60" s="47"/>
    </row>
    <row r="61" spans="1:10" ht="13.15" customHeight="1" x14ac:dyDescent="0.2">
      <c r="A61" s="5" t="s">
        <v>216</v>
      </c>
      <c r="B61" s="20" t="s">
        <v>217</v>
      </c>
      <c r="C61" s="4" t="s">
        <v>218</v>
      </c>
      <c r="D61" s="4" t="s">
        <v>219</v>
      </c>
      <c r="E61" s="6">
        <v>37866</v>
      </c>
      <c r="F61" s="7">
        <v>407.29</v>
      </c>
      <c r="G61" s="8">
        <v>5.1999999999999998E-3</v>
      </c>
      <c r="H61" s="9"/>
      <c r="I61" s="9"/>
      <c r="J61" s="47"/>
    </row>
    <row r="62" spans="1:10" ht="13.15" customHeight="1" x14ac:dyDescent="0.2">
      <c r="A62" s="5" t="s">
        <v>775</v>
      </c>
      <c r="B62" s="20" t="s">
        <v>776</v>
      </c>
      <c r="C62" s="4" t="s">
        <v>777</v>
      </c>
      <c r="D62" s="4" t="s">
        <v>778</v>
      </c>
      <c r="E62" s="6">
        <v>79562</v>
      </c>
      <c r="F62" s="7">
        <v>403.82</v>
      </c>
      <c r="G62" s="8">
        <v>5.1000000000000004E-3</v>
      </c>
      <c r="H62" s="9"/>
      <c r="I62" s="9"/>
      <c r="J62" s="47"/>
    </row>
    <row r="63" spans="1:10" ht="13.15" customHeight="1" x14ac:dyDescent="0.2">
      <c r="A63" s="5" t="s">
        <v>1030</v>
      </c>
      <c r="B63" s="20" t="s">
        <v>1031</v>
      </c>
      <c r="C63" s="4" t="s">
        <v>1032</v>
      </c>
      <c r="D63" s="4" t="s">
        <v>141</v>
      </c>
      <c r="E63" s="6">
        <v>8841</v>
      </c>
      <c r="F63" s="7">
        <v>387.3</v>
      </c>
      <c r="G63" s="8">
        <v>4.8999999999999998E-3</v>
      </c>
      <c r="H63" s="9"/>
      <c r="I63" s="9"/>
      <c r="J63" s="47"/>
    </row>
    <row r="64" spans="1:10" ht="13.15" customHeight="1" x14ac:dyDescent="0.2">
      <c r="A64" s="5" t="s">
        <v>1033</v>
      </c>
      <c r="B64" s="20" t="s">
        <v>1034</v>
      </c>
      <c r="C64" s="4" t="s">
        <v>1035</v>
      </c>
      <c r="D64" s="4" t="s">
        <v>121</v>
      </c>
      <c r="E64" s="6">
        <v>257216</v>
      </c>
      <c r="F64" s="7">
        <v>380.96</v>
      </c>
      <c r="G64" s="8">
        <v>4.7999999999999996E-3</v>
      </c>
      <c r="H64" s="9"/>
      <c r="I64" s="9"/>
      <c r="J64" s="47"/>
    </row>
    <row r="65" spans="1:10" ht="13.15" customHeight="1" x14ac:dyDescent="0.2">
      <c r="A65" s="5" t="s">
        <v>1036</v>
      </c>
      <c r="B65" s="20" t="s">
        <v>1037</v>
      </c>
      <c r="C65" s="4" t="s">
        <v>1038</v>
      </c>
      <c r="D65" s="4" t="s">
        <v>722</v>
      </c>
      <c r="E65" s="6">
        <v>39889</v>
      </c>
      <c r="F65" s="7">
        <v>379.8</v>
      </c>
      <c r="G65" s="8">
        <v>4.7999999999999996E-3</v>
      </c>
      <c r="H65" s="9"/>
      <c r="I65" s="9"/>
      <c r="J65" s="47"/>
    </row>
    <row r="66" spans="1:10" ht="13.15" customHeight="1" x14ac:dyDescent="0.2">
      <c r="A66" s="5" t="s">
        <v>750</v>
      </c>
      <c r="B66" s="20" t="s">
        <v>751</v>
      </c>
      <c r="C66" s="4" t="s">
        <v>752</v>
      </c>
      <c r="D66" s="4" t="s">
        <v>20</v>
      </c>
      <c r="E66" s="6">
        <v>97251</v>
      </c>
      <c r="F66" s="7">
        <v>374.9</v>
      </c>
      <c r="G66" s="8">
        <v>4.7999999999999996E-3</v>
      </c>
      <c r="H66" s="9"/>
      <c r="I66" s="9"/>
      <c r="J66" s="47"/>
    </row>
    <row r="67" spans="1:10" ht="13.15" customHeight="1" x14ac:dyDescent="0.2">
      <c r="A67" s="5" t="s">
        <v>753</v>
      </c>
      <c r="B67" s="20" t="s">
        <v>754</v>
      </c>
      <c r="C67" s="4" t="s">
        <v>755</v>
      </c>
      <c r="D67" s="4" t="s">
        <v>756</v>
      </c>
      <c r="E67" s="6">
        <v>51065</v>
      </c>
      <c r="F67" s="7">
        <v>364.58</v>
      </c>
      <c r="G67" s="8">
        <v>4.5999999999999999E-3</v>
      </c>
      <c r="H67" s="9"/>
      <c r="I67" s="9"/>
      <c r="J67" s="47"/>
    </row>
    <row r="68" spans="1:10" ht="13.15" customHeight="1" x14ac:dyDescent="0.2">
      <c r="A68" s="5" t="s">
        <v>1039</v>
      </c>
      <c r="B68" s="20" t="s">
        <v>1040</v>
      </c>
      <c r="C68" s="4" t="s">
        <v>1041</v>
      </c>
      <c r="D68" s="4" t="s">
        <v>828</v>
      </c>
      <c r="E68" s="6">
        <v>62543</v>
      </c>
      <c r="F68" s="7">
        <v>360.15</v>
      </c>
      <c r="G68" s="8">
        <v>4.5999999999999999E-3</v>
      </c>
      <c r="H68" s="9"/>
      <c r="I68" s="9"/>
      <c r="J68" s="47"/>
    </row>
    <row r="69" spans="1:10" ht="13.15" customHeight="1" x14ac:dyDescent="0.2">
      <c r="A69" s="5" t="s">
        <v>1042</v>
      </c>
      <c r="B69" s="20" t="s">
        <v>1043</v>
      </c>
      <c r="C69" s="4" t="s">
        <v>1044</v>
      </c>
      <c r="D69" s="4" t="s">
        <v>35</v>
      </c>
      <c r="E69" s="6">
        <v>84677</v>
      </c>
      <c r="F69" s="7">
        <v>359.28</v>
      </c>
      <c r="G69" s="8">
        <v>4.5999999999999999E-3</v>
      </c>
      <c r="H69" s="9"/>
      <c r="I69" s="9"/>
      <c r="J69" s="47"/>
    </row>
    <row r="70" spans="1:10" ht="13.15" customHeight="1" x14ac:dyDescent="0.2">
      <c r="A70" s="5" t="s">
        <v>1045</v>
      </c>
      <c r="B70" s="20" t="s">
        <v>1046</v>
      </c>
      <c r="C70" s="4" t="s">
        <v>1047</v>
      </c>
      <c r="D70" s="4" t="s">
        <v>137</v>
      </c>
      <c r="E70" s="6">
        <v>117860</v>
      </c>
      <c r="F70" s="7">
        <v>357.76</v>
      </c>
      <c r="G70" s="8">
        <v>4.4999999999999997E-3</v>
      </c>
      <c r="H70" s="9"/>
      <c r="I70" s="9"/>
      <c r="J70" s="47"/>
    </row>
    <row r="71" spans="1:10" ht="13.15" customHeight="1" x14ac:dyDescent="0.2">
      <c r="A71" s="5" t="s">
        <v>1048</v>
      </c>
      <c r="B71" s="20" t="s">
        <v>1049</v>
      </c>
      <c r="C71" s="4" t="s">
        <v>1050</v>
      </c>
      <c r="D71" s="4" t="s">
        <v>80</v>
      </c>
      <c r="E71" s="6">
        <v>6850</v>
      </c>
      <c r="F71" s="7">
        <v>352.54</v>
      </c>
      <c r="G71" s="8">
        <v>4.4999999999999997E-3</v>
      </c>
      <c r="H71" s="9"/>
      <c r="I71" s="9"/>
      <c r="J71" s="47"/>
    </row>
    <row r="72" spans="1:10" ht="13.15" customHeight="1" x14ac:dyDescent="0.2">
      <c r="A72" s="5" t="s">
        <v>1051</v>
      </c>
      <c r="B72" s="20" t="s">
        <v>1052</v>
      </c>
      <c r="C72" s="4" t="s">
        <v>1053</v>
      </c>
      <c r="D72" s="4" t="s">
        <v>84</v>
      </c>
      <c r="E72" s="6">
        <v>11850</v>
      </c>
      <c r="F72" s="7">
        <v>314.39999999999998</v>
      </c>
      <c r="G72" s="8">
        <v>4.0000000000000001E-3</v>
      </c>
      <c r="H72" s="9"/>
      <c r="I72" s="9"/>
      <c r="J72" s="47"/>
    </row>
    <row r="73" spans="1:10" ht="13.15" customHeight="1" x14ac:dyDescent="0.2">
      <c r="A73" s="5" t="s">
        <v>813</v>
      </c>
      <c r="B73" s="20" t="s">
        <v>814</v>
      </c>
      <c r="C73" s="4" t="s">
        <v>815</v>
      </c>
      <c r="D73" s="4" t="s">
        <v>137</v>
      </c>
      <c r="E73" s="6">
        <v>217280</v>
      </c>
      <c r="F73" s="7">
        <v>302.83999999999997</v>
      </c>
      <c r="G73" s="8">
        <v>3.8E-3</v>
      </c>
      <c r="H73" s="9"/>
      <c r="I73" s="9"/>
      <c r="J73" s="47"/>
    </row>
    <row r="74" spans="1:10" ht="13.15" customHeight="1" x14ac:dyDescent="0.2">
      <c r="A74" s="5" t="s">
        <v>1054</v>
      </c>
      <c r="B74" s="20" t="s">
        <v>1055</v>
      </c>
      <c r="C74" s="4" t="s">
        <v>1056</v>
      </c>
      <c r="D74" s="4" t="s">
        <v>175</v>
      </c>
      <c r="E74" s="6">
        <v>67419</v>
      </c>
      <c r="F74" s="7">
        <v>302.35000000000002</v>
      </c>
      <c r="G74" s="8">
        <v>3.8E-3</v>
      </c>
      <c r="H74" s="9"/>
      <c r="I74" s="9"/>
      <c r="J74" s="47"/>
    </row>
    <row r="75" spans="1:10" ht="13.15" customHeight="1" x14ac:dyDescent="0.2">
      <c r="A75" s="5" t="s">
        <v>1057</v>
      </c>
      <c r="B75" s="20" t="s">
        <v>1058</v>
      </c>
      <c r="C75" s="4" t="s">
        <v>1059</v>
      </c>
      <c r="D75" s="4" t="s">
        <v>20</v>
      </c>
      <c r="E75" s="6">
        <v>20152</v>
      </c>
      <c r="F75" s="7">
        <v>300.55</v>
      </c>
      <c r="G75" s="8">
        <v>3.8E-3</v>
      </c>
      <c r="H75" s="9"/>
      <c r="I75" s="9"/>
      <c r="J75" s="47"/>
    </row>
    <row r="76" spans="1:10" ht="13.15" customHeight="1" x14ac:dyDescent="0.2">
      <c r="A76" s="5" t="s">
        <v>737</v>
      </c>
      <c r="B76" s="20" t="s">
        <v>738</v>
      </c>
      <c r="C76" s="4" t="s">
        <v>739</v>
      </c>
      <c r="D76" s="4" t="s">
        <v>16</v>
      </c>
      <c r="E76" s="6">
        <v>107889</v>
      </c>
      <c r="F76" s="7">
        <v>293.89</v>
      </c>
      <c r="G76" s="8">
        <v>3.7000000000000002E-3</v>
      </c>
      <c r="H76" s="9"/>
      <c r="I76" s="9"/>
      <c r="J76" s="47"/>
    </row>
    <row r="77" spans="1:10" ht="13.15" customHeight="1" x14ac:dyDescent="0.2">
      <c r="A77" s="5" t="s">
        <v>1060</v>
      </c>
      <c r="B77" s="20" t="s">
        <v>1061</v>
      </c>
      <c r="C77" s="4" t="s">
        <v>1062</v>
      </c>
      <c r="D77" s="4" t="s">
        <v>20</v>
      </c>
      <c r="E77" s="6">
        <v>19495</v>
      </c>
      <c r="F77" s="7">
        <v>290.89999999999998</v>
      </c>
      <c r="G77" s="8">
        <v>3.7000000000000002E-3</v>
      </c>
      <c r="H77" s="9"/>
      <c r="I77" s="9"/>
      <c r="J77" s="47"/>
    </row>
    <row r="78" spans="1:10" ht="13.15" customHeight="1" x14ac:dyDescent="0.2">
      <c r="A78" s="5" t="s">
        <v>1063</v>
      </c>
      <c r="B78" s="20" t="s">
        <v>1064</v>
      </c>
      <c r="C78" s="4" t="s">
        <v>1065</v>
      </c>
      <c r="D78" s="4" t="s">
        <v>1066</v>
      </c>
      <c r="E78" s="6">
        <v>18029</v>
      </c>
      <c r="F78" s="7">
        <v>287.14999999999998</v>
      </c>
      <c r="G78" s="8">
        <v>3.5999999999999999E-3</v>
      </c>
      <c r="H78" s="9"/>
      <c r="I78" s="9"/>
      <c r="J78" s="47"/>
    </row>
    <row r="79" spans="1:10" ht="13.15" customHeight="1" x14ac:dyDescent="0.2">
      <c r="A79" s="5" t="s">
        <v>516</v>
      </c>
      <c r="B79" s="20" t="s">
        <v>517</v>
      </c>
      <c r="C79" s="4" t="s">
        <v>518</v>
      </c>
      <c r="D79" s="4" t="s">
        <v>46</v>
      </c>
      <c r="E79" s="6">
        <v>164560</v>
      </c>
      <c r="F79" s="7">
        <v>280.39</v>
      </c>
      <c r="G79" s="8">
        <v>3.5999999999999999E-3</v>
      </c>
      <c r="H79" s="9"/>
      <c r="I79" s="9"/>
      <c r="J79" s="47"/>
    </row>
    <row r="80" spans="1:10" ht="13.15" customHeight="1" x14ac:dyDescent="0.2">
      <c r="A80" s="5" t="s">
        <v>1067</v>
      </c>
      <c r="B80" s="20" t="s">
        <v>1068</v>
      </c>
      <c r="C80" s="4" t="s">
        <v>1069</v>
      </c>
      <c r="D80" s="4" t="s">
        <v>1070</v>
      </c>
      <c r="E80" s="6">
        <v>98745</v>
      </c>
      <c r="F80" s="7">
        <v>277.23</v>
      </c>
      <c r="G80" s="8">
        <v>3.5000000000000001E-3</v>
      </c>
      <c r="H80" s="9"/>
      <c r="I80" s="9"/>
      <c r="J80" s="47"/>
    </row>
    <row r="81" spans="1:10" ht="13.15" customHeight="1" x14ac:dyDescent="0.2">
      <c r="A81" s="5" t="s">
        <v>1071</v>
      </c>
      <c r="B81" s="20" t="s">
        <v>1072</v>
      </c>
      <c r="C81" s="4" t="s">
        <v>1073</v>
      </c>
      <c r="D81" s="4" t="s">
        <v>76</v>
      </c>
      <c r="E81" s="6">
        <v>156864</v>
      </c>
      <c r="F81" s="7">
        <v>272.10000000000002</v>
      </c>
      <c r="G81" s="8">
        <v>3.5000000000000001E-3</v>
      </c>
      <c r="H81" s="9"/>
      <c r="I81" s="9"/>
      <c r="J81" s="47"/>
    </row>
    <row r="82" spans="1:10" ht="13.15" customHeight="1" x14ac:dyDescent="0.2">
      <c r="A82" s="5" t="s">
        <v>32</v>
      </c>
      <c r="B82" s="20" t="s">
        <v>33</v>
      </c>
      <c r="C82" s="4" t="s">
        <v>34</v>
      </c>
      <c r="D82" s="4" t="s">
        <v>35</v>
      </c>
      <c r="E82" s="6">
        <v>2517</v>
      </c>
      <c r="F82" s="7">
        <v>266.88</v>
      </c>
      <c r="G82" s="8">
        <v>3.3999999999999998E-3</v>
      </c>
      <c r="H82" s="9"/>
      <c r="I82" s="9"/>
      <c r="J82" s="47"/>
    </row>
    <row r="83" spans="1:10" ht="13.15" customHeight="1" x14ac:dyDescent="0.2">
      <c r="A83" s="5" t="s">
        <v>1074</v>
      </c>
      <c r="B83" s="20" t="s">
        <v>1075</v>
      </c>
      <c r="C83" s="4" t="s">
        <v>1076</v>
      </c>
      <c r="D83" s="4" t="s">
        <v>1066</v>
      </c>
      <c r="E83" s="6">
        <v>1415</v>
      </c>
      <c r="F83" s="7">
        <v>264.55</v>
      </c>
      <c r="G83" s="8">
        <v>3.3999999999999998E-3</v>
      </c>
      <c r="H83" s="9"/>
      <c r="I83" s="9"/>
      <c r="J83" s="47"/>
    </row>
    <row r="84" spans="1:10" ht="13.15" customHeight="1" x14ac:dyDescent="0.2">
      <c r="A84" s="5" t="s">
        <v>541</v>
      </c>
      <c r="B84" s="20" t="s">
        <v>542</v>
      </c>
      <c r="C84" s="4" t="s">
        <v>543</v>
      </c>
      <c r="D84" s="4" t="s">
        <v>35</v>
      </c>
      <c r="E84" s="6">
        <v>72636</v>
      </c>
      <c r="F84" s="7">
        <v>264.25</v>
      </c>
      <c r="G84" s="8">
        <v>3.3999999999999998E-3</v>
      </c>
      <c r="H84" s="9"/>
      <c r="I84" s="9"/>
      <c r="J84" s="47"/>
    </row>
    <row r="85" spans="1:10" ht="13.15" customHeight="1" x14ac:dyDescent="0.2">
      <c r="A85" s="5" t="s">
        <v>153</v>
      </c>
      <c r="B85" s="20" t="s">
        <v>154</v>
      </c>
      <c r="C85" s="4" t="s">
        <v>155</v>
      </c>
      <c r="D85" s="4" t="s">
        <v>16</v>
      </c>
      <c r="E85" s="6">
        <v>195855</v>
      </c>
      <c r="F85" s="7">
        <v>245.84</v>
      </c>
      <c r="G85" s="8">
        <v>3.0999999999999999E-3</v>
      </c>
      <c r="H85" s="9"/>
      <c r="I85" s="9"/>
      <c r="J85" s="47"/>
    </row>
    <row r="86" spans="1:10" ht="13.15" customHeight="1" x14ac:dyDescent="0.2">
      <c r="A86" s="5" t="s">
        <v>1077</v>
      </c>
      <c r="B86" s="20" t="s">
        <v>1078</v>
      </c>
      <c r="C86" s="4" t="s">
        <v>1079</v>
      </c>
      <c r="D86" s="4" t="s">
        <v>782</v>
      </c>
      <c r="E86" s="6">
        <v>23384</v>
      </c>
      <c r="F86" s="7">
        <v>236.18</v>
      </c>
      <c r="G86" s="8">
        <v>3.0000000000000001E-3</v>
      </c>
      <c r="H86" s="9"/>
      <c r="I86" s="9"/>
      <c r="J86" s="47"/>
    </row>
    <row r="87" spans="1:10" ht="13.15" customHeight="1" x14ac:dyDescent="0.2">
      <c r="A87" s="5" t="s">
        <v>1080</v>
      </c>
      <c r="B87" s="20" t="s">
        <v>1081</v>
      </c>
      <c r="C87" s="4" t="s">
        <v>1082</v>
      </c>
      <c r="D87" s="4" t="s">
        <v>778</v>
      </c>
      <c r="E87" s="6">
        <v>17177</v>
      </c>
      <c r="F87" s="7">
        <v>231.96</v>
      </c>
      <c r="G87" s="8">
        <v>2.8999999999999998E-3</v>
      </c>
      <c r="H87" s="9"/>
      <c r="I87" s="9"/>
      <c r="J87" s="47"/>
    </row>
    <row r="88" spans="1:10" ht="13.15" customHeight="1" x14ac:dyDescent="0.2">
      <c r="A88" s="5" t="s">
        <v>190</v>
      </c>
      <c r="B88" s="20" t="s">
        <v>191</v>
      </c>
      <c r="C88" s="4" t="s">
        <v>192</v>
      </c>
      <c r="D88" s="4" t="s">
        <v>193</v>
      </c>
      <c r="E88" s="6">
        <v>37304</v>
      </c>
      <c r="F88" s="7">
        <v>231.3</v>
      </c>
      <c r="G88" s="8">
        <v>2.8999999999999998E-3</v>
      </c>
      <c r="H88" s="9"/>
      <c r="I88" s="9"/>
      <c r="J88" s="47"/>
    </row>
    <row r="89" spans="1:10" ht="13.15" customHeight="1" x14ac:dyDescent="0.2">
      <c r="A89" s="5" t="s">
        <v>1083</v>
      </c>
      <c r="B89" s="20" t="s">
        <v>1084</v>
      </c>
      <c r="C89" s="4" t="s">
        <v>1085</v>
      </c>
      <c r="D89" s="4" t="s">
        <v>183</v>
      </c>
      <c r="E89" s="6">
        <v>21538</v>
      </c>
      <c r="F89" s="7">
        <v>228.32</v>
      </c>
      <c r="G89" s="8">
        <v>2.8999999999999998E-3</v>
      </c>
      <c r="H89" s="9"/>
      <c r="I89" s="9"/>
      <c r="J89" s="47"/>
    </row>
    <row r="90" spans="1:10" ht="13.15" customHeight="1" x14ac:dyDescent="0.2">
      <c r="A90" s="5" t="s">
        <v>1086</v>
      </c>
      <c r="B90" s="20" t="s">
        <v>1087</v>
      </c>
      <c r="C90" s="4" t="s">
        <v>1088</v>
      </c>
      <c r="D90" s="4" t="s">
        <v>722</v>
      </c>
      <c r="E90" s="6">
        <v>3050</v>
      </c>
      <c r="F90" s="7">
        <v>214.45</v>
      </c>
      <c r="G90" s="8">
        <v>2.7000000000000001E-3</v>
      </c>
      <c r="H90" s="9"/>
      <c r="I90" s="9"/>
      <c r="J90" s="47"/>
    </row>
    <row r="91" spans="1:10" ht="13.15" customHeight="1" x14ac:dyDescent="0.2">
      <c r="A91" s="5" t="s">
        <v>734</v>
      </c>
      <c r="B91" s="20" t="s">
        <v>735</v>
      </c>
      <c r="C91" s="4" t="s">
        <v>736</v>
      </c>
      <c r="D91" s="4" t="s">
        <v>16</v>
      </c>
      <c r="E91" s="6">
        <v>200434</v>
      </c>
      <c r="F91" s="7">
        <v>213.84</v>
      </c>
      <c r="G91" s="8">
        <v>2.7000000000000001E-3</v>
      </c>
      <c r="H91" s="9"/>
      <c r="I91" s="9"/>
      <c r="J91" s="47"/>
    </row>
    <row r="92" spans="1:10" ht="13.15" customHeight="1" x14ac:dyDescent="0.2">
      <c r="A92" s="5" t="s">
        <v>1089</v>
      </c>
      <c r="B92" s="20" t="s">
        <v>1090</v>
      </c>
      <c r="C92" s="4" t="s">
        <v>1091</v>
      </c>
      <c r="D92" s="4" t="s">
        <v>121</v>
      </c>
      <c r="E92" s="6">
        <v>503</v>
      </c>
      <c r="F92" s="7">
        <v>200.7</v>
      </c>
      <c r="G92" s="8">
        <v>2.5000000000000001E-3</v>
      </c>
      <c r="H92" s="9"/>
      <c r="I92" s="9"/>
      <c r="J92" s="47"/>
    </row>
    <row r="93" spans="1:10" ht="13.15" customHeight="1" x14ac:dyDescent="0.2">
      <c r="A93" s="5" t="s">
        <v>1092</v>
      </c>
      <c r="B93" s="20" t="s">
        <v>1093</v>
      </c>
      <c r="C93" s="4" t="s">
        <v>1094</v>
      </c>
      <c r="D93" s="4" t="s">
        <v>162</v>
      </c>
      <c r="E93" s="6">
        <v>776</v>
      </c>
      <c r="F93" s="7">
        <v>195.94</v>
      </c>
      <c r="G93" s="8">
        <v>2.5000000000000001E-3</v>
      </c>
      <c r="H93" s="9"/>
      <c r="I93" s="9"/>
      <c r="J93" s="47"/>
    </row>
    <row r="94" spans="1:10" ht="13.15" customHeight="1" x14ac:dyDescent="0.2">
      <c r="A94" s="5" t="s">
        <v>1095</v>
      </c>
      <c r="B94" s="20" t="s">
        <v>1096</v>
      </c>
      <c r="C94" s="4" t="s">
        <v>1097</v>
      </c>
      <c r="D94" s="4" t="s">
        <v>16</v>
      </c>
      <c r="E94" s="6">
        <v>112371</v>
      </c>
      <c r="F94" s="7">
        <v>193.76</v>
      </c>
      <c r="G94" s="8">
        <v>2.5000000000000001E-3</v>
      </c>
      <c r="H94" s="9"/>
      <c r="I94" s="9"/>
      <c r="J94" s="47"/>
    </row>
    <row r="95" spans="1:10" ht="13.15" customHeight="1" x14ac:dyDescent="0.2">
      <c r="A95" s="5" t="s">
        <v>1098</v>
      </c>
      <c r="B95" s="20" t="s">
        <v>1099</v>
      </c>
      <c r="C95" s="4" t="s">
        <v>1100</v>
      </c>
      <c r="D95" s="4" t="s">
        <v>46</v>
      </c>
      <c r="E95" s="6">
        <v>5396</v>
      </c>
      <c r="F95" s="7">
        <v>190.91</v>
      </c>
      <c r="G95" s="8">
        <v>2.3999999999999998E-3</v>
      </c>
      <c r="H95" s="9"/>
      <c r="I95" s="9"/>
      <c r="J95" s="47"/>
    </row>
    <row r="96" spans="1:10" ht="13.15" customHeight="1" x14ac:dyDescent="0.2">
      <c r="A96" s="5" t="s">
        <v>1101</v>
      </c>
      <c r="B96" s="20" t="s">
        <v>1102</v>
      </c>
      <c r="C96" s="4" t="s">
        <v>1103</v>
      </c>
      <c r="D96" s="4" t="s">
        <v>722</v>
      </c>
      <c r="E96" s="6">
        <v>5142</v>
      </c>
      <c r="F96" s="7">
        <v>189.4</v>
      </c>
      <c r="G96" s="8">
        <v>2.3999999999999998E-3</v>
      </c>
      <c r="H96" s="9"/>
      <c r="I96" s="9"/>
      <c r="J96" s="47"/>
    </row>
    <row r="97" spans="1:10" ht="13.15" customHeight="1" x14ac:dyDescent="0.2">
      <c r="A97" s="5" t="s">
        <v>1104</v>
      </c>
      <c r="B97" s="20" t="s">
        <v>1105</v>
      </c>
      <c r="C97" s="4" t="s">
        <v>1106</v>
      </c>
      <c r="D97" s="4" t="s">
        <v>35</v>
      </c>
      <c r="E97" s="6">
        <v>6235</v>
      </c>
      <c r="F97" s="7">
        <v>186.88</v>
      </c>
      <c r="G97" s="8">
        <v>2.3999999999999998E-3</v>
      </c>
      <c r="H97" s="9"/>
      <c r="I97" s="9"/>
      <c r="J97" s="47"/>
    </row>
    <row r="98" spans="1:10" ht="13.15" customHeight="1" x14ac:dyDescent="0.2">
      <c r="A98" s="5" t="s">
        <v>1107</v>
      </c>
      <c r="B98" s="20" t="s">
        <v>1108</v>
      </c>
      <c r="C98" s="4" t="s">
        <v>1109</v>
      </c>
      <c r="D98" s="4" t="s">
        <v>722</v>
      </c>
      <c r="E98" s="6">
        <v>5139</v>
      </c>
      <c r="F98" s="7">
        <v>185</v>
      </c>
      <c r="G98" s="8">
        <v>2.3E-3</v>
      </c>
      <c r="H98" s="9"/>
      <c r="I98" s="9"/>
      <c r="J98" s="47"/>
    </row>
    <row r="99" spans="1:10" ht="13.15" customHeight="1" x14ac:dyDescent="0.2">
      <c r="A99" s="5" t="s">
        <v>63</v>
      </c>
      <c r="B99" s="20" t="s">
        <v>64</v>
      </c>
      <c r="C99" s="4" t="s">
        <v>65</v>
      </c>
      <c r="D99" s="4" t="s">
        <v>66</v>
      </c>
      <c r="E99" s="6">
        <v>14544</v>
      </c>
      <c r="F99" s="7">
        <v>161.82</v>
      </c>
      <c r="G99" s="8">
        <v>2.0999999999999999E-3</v>
      </c>
      <c r="H99" s="9"/>
      <c r="I99" s="9"/>
      <c r="J99" s="47"/>
    </row>
    <row r="100" spans="1:10" ht="13.15" customHeight="1" x14ac:dyDescent="0.2">
      <c r="A100" s="5" t="s">
        <v>1110</v>
      </c>
      <c r="B100" s="20" t="s">
        <v>1111</v>
      </c>
      <c r="C100" s="4" t="s">
        <v>1112</v>
      </c>
      <c r="D100" s="4" t="s">
        <v>42</v>
      </c>
      <c r="E100" s="6">
        <v>8291</v>
      </c>
      <c r="F100" s="7">
        <v>157.99</v>
      </c>
      <c r="G100" s="8">
        <v>2E-3</v>
      </c>
      <c r="H100" s="9"/>
      <c r="I100" s="9"/>
      <c r="J100" s="47"/>
    </row>
    <row r="101" spans="1:10" ht="13.15" customHeight="1" x14ac:dyDescent="0.2">
      <c r="A101" s="5" t="s">
        <v>795</v>
      </c>
      <c r="B101" s="20" t="s">
        <v>796</v>
      </c>
      <c r="C101" s="4" t="s">
        <v>797</v>
      </c>
      <c r="D101" s="4" t="s">
        <v>193</v>
      </c>
      <c r="E101" s="6">
        <v>16355</v>
      </c>
      <c r="F101" s="7">
        <v>156.22999999999999</v>
      </c>
      <c r="G101" s="8">
        <v>2E-3</v>
      </c>
      <c r="H101" s="9"/>
      <c r="I101" s="9"/>
      <c r="J101" s="47"/>
    </row>
    <row r="102" spans="1:10" ht="13.15" customHeight="1" x14ac:dyDescent="0.2">
      <c r="A102" s="5" t="s">
        <v>1113</v>
      </c>
      <c r="B102" s="20" t="s">
        <v>1114</v>
      </c>
      <c r="C102" s="4" t="s">
        <v>1115</v>
      </c>
      <c r="D102" s="4" t="s">
        <v>175</v>
      </c>
      <c r="E102" s="6">
        <v>26165</v>
      </c>
      <c r="F102" s="7">
        <v>139.5</v>
      </c>
      <c r="G102" s="8">
        <v>1.8E-3</v>
      </c>
      <c r="H102" s="9"/>
      <c r="I102" s="9"/>
      <c r="J102" s="47"/>
    </row>
    <row r="103" spans="1:10" ht="13.15" customHeight="1" x14ac:dyDescent="0.2">
      <c r="A103" s="5" t="s">
        <v>1119</v>
      </c>
      <c r="B103" s="20" t="s">
        <v>1120</v>
      </c>
      <c r="C103" s="4" t="s">
        <v>1121</v>
      </c>
      <c r="D103" s="4" t="s">
        <v>1122</v>
      </c>
      <c r="E103" s="6">
        <v>4417</v>
      </c>
      <c r="F103" s="7">
        <v>110.27</v>
      </c>
      <c r="G103" s="8">
        <v>1.4E-3</v>
      </c>
      <c r="H103" s="9"/>
      <c r="I103" s="9"/>
      <c r="J103" s="47"/>
    </row>
    <row r="104" spans="1:10" ht="13.15" customHeight="1" x14ac:dyDescent="0.2">
      <c r="A104" s="5" t="s">
        <v>1123</v>
      </c>
      <c r="B104" s="20" t="s">
        <v>1124</v>
      </c>
      <c r="C104" s="4" t="s">
        <v>1125</v>
      </c>
      <c r="D104" s="4" t="s">
        <v>35</v>
      </c>
      <c r="E104" s="6">
        <v>116976</v>
      </c>
      <c r="F104" s="7">
        <v>105.9</v>
      </c>
      <c r="G104" s="8">
        <v>1.2999999999999999E-3</v>
      </c>
      <c r="H104" s="9"/>
      <c r="I104" s="9"/>
      <c r="J104" s="47"/>
    </row>
    <row r="105" spans="1:10" ht="13.15" customHeight="1" x14ac:dyDescent="0.2">
      <c r="A105" s="5" t="s">
        <v>1126</v>
      </c>
      <c r="B105" s="20" t="s">
        <v>1127</v>
      </c>
      <c r="C105" s="4" t="s">
        <v>1128</v>
      </c>
      <c r="D105" s="4" t="s">
        <v>35</v>
      </c>
      <c r="E105" s="6">
        <v>26558</v>
      </c>
      <c r="F105" s="7">
        <v>97.18</v>
      </c>
      <c r="G105" s="8">
        <v>1.1999999999999999E-3</v>
      </c>
      <c r="H105" s="9"/>
      <c r="I105" s="9"/>
      <c r="J105" s="47"/>
    </row>
    <row r="106" spans="1:10" ht="13.15" customHeight="1" x14ac:dyDescent="0.2">
      <c r="A106" s="5" t="s">
        <v>550</v>
      </c>
      <c r="B106" s="20" t="s">
        <v>551</v>
      </c>
      <c r="C106" s="4" t="s">
        <v>552</v>
      </c>
      <c r="D106" s="4" t="s">
        <v>162</v>
      </c>
      <c r="E106" s="6">
        <v>7061</v>
      </c>
      <c r="F106" s="7">
        <v>29.79</v>
      </c>
      <c r="G106" s="8">
        <v>4.0000000000000002E-4</v>
      </c>
      <c r="H106" s="9"/>
      <c r="I106" s="9"/>
      <c r="J106" s="47"/>
    </row>
    <row r="107" spans="1:10" ht="13.15" customHeight="1" x14ac:dyDescent="0.2">
      <c r="A107" s="5" t="s">
        <v>1129</v>
      </c>
      <c r="B107" s="20" t="s">
        <v>1130</v>
      </c>
      <c r="C107" s="4" t="s">
        <v>1131</v>
      </c>
      <c r="D107" s="4" t="s">
        <v>179</v>
      </c>
      <c r="E107" s="6">
        <v>47419</v>
      </c>
      <c r="F107" s="7">
        <v>15.29</v>
      </c>
      <c r="G107" s="8">
        <v>2.0000000000000001E-4</v>
      </c>
      <c r="H107" s="9"/>
      <c r="I107" s="9"/>
      <c r="J107" s="47"/>
    </row>
    <row r="108" spans="1:10" ht="13.15" customHeight="1" x14ac:dyDescent="0.2">
      <c r="A108" s="5" t="s">
        <v>1132</v>
      </c>
      <c r="B108" s="20" t="s">
        <v>1133</v>
      </c>
      <c r="C108" s="4" t="s">
        <v>1134</v>
      </c>
      <c r="D108" s="4" t="s">
        <v>66</v>
      </c>
      <c r="E108" s="6">
        <v>23</v>
      </c>
      <c r="F108" s="7">
        <v>1.06</v>
      </c>
      <c r="G108" s="8" t="s">
        <v>423</v>
      </c>
      <c r="H108" s="9"/>
      <c r="I108" s="9"/>
      <c r="J108" s="47"/>
    </row>
    <row r="109" spans="1:10" ht="13.15" customHeight="1" x14ac:dyDescent="0.2">
      <c r="A109" s="5"/>
      <c r="B109" s="46" t="s">
        <v>1312</v>
      </c>
      <c r="C109" s="4"/>
      <c r="D109" s="4"/>
      <c r="E109" s="6"/>
      <c r="F109" s="29"/>
      <c r="G109" s="8"/>
      <c r="H109" s="9"/>
      <c r="I109" s="9"/>
      <c r="J109" s="47"/>
    </row>
    <row r="110" spans="1:10" ht="13.15" customHeight="1" x14ac:dyDescent="0.2">
      <c r="A110" s="5" t="s">
        <v>544</v>
      </c>
      <c r="B110" s="20" t="s">
        <v>545</v>
      </c>
      <c r="C110" s="4" t="s">
        <v>546</v>
      </c>
      <c r="D110" s="4" t="s">
        <v>66</v>
      </c>
      <c r="E110" s="6">
        <v>12244</v>
      </c>
      <c r="F110" s="7">
        <v>281.11</v>
      </c>
      <c r="G110" s="8">
        <v>3.5999999999999999E-3</v>
      </c>
      <c r="H110" s="9"/>
      <c r="I110" s="9"/>
      <c r="J110" s="47"/>
    </row>
    <row r="111" spans="1:10" ht="13.15" customHeight="1" x14ac:dyDescent="0.2">
      <c r="A111" s="5" t="s">
        <v>1116</v>
      </c>
      <c r="B111" s="20" t="s">
        <v>1117</v>
      </c>
      <c r="C111" s="4" t="s">
        <v>1118</v>
      </c>
      <c r="D111" s="4" t="s">
        <v>162</v>
      </c>
      <c r="E111" s="6">
        <v>89900</v>
      </c>
      <c r="F111" s="7">
        <v>120.26</v>
      </c>
      <c r="G111" s="8">
        <v>1.5E-3</v>
      </c>
      <c r="H111" s="9"/>
      <c r="I111" s="9"/>
      <c r="J111" s="47"/>
    </row>
    <row r="112" spans="1:10" ht="13.15" customHeight="1" x14ac:dyDescent="0.2">
      <c r="A112" s="47"/>
      <c r="B112" s="21" t="s">
        <v>129</v>
      </c>
      <c r="C112" s="1"/>
      <c r="D112" s="1"/>
      <c r="E112" s="1"/>
      <c r="F112" s="10">
        <v>78069.23</v>
      </c>
      <c r="G112" s="11">
        <v>0.99080000000000001</v>
      </c>
      <c r="H112" s="12"/>
      <c r="I112" s="12"/>
      <c r="J112" s="47"/>
    </row>
    <row r="113" spans="1:10" ht="13.15" customHeight="1" x14ac:dyDescent="0.2">
      <c r="A113" s="47"/>
      <c r="B113" s="21" t="s">
        <v>835</v>
      </c>
      <c r="C113" s="1"/>
      <c r="D113" s="1"/>
      <c r="E113" s="1"/>
      <c r="F113" s="12" t="s">
        <v>237</v>
      </c>
      <c r="G113" s="12" t="s">
        <v>237</v>
      </c>
      <c r="H113" s="12"/>
      <c r="I113" s="12"/>
      <c r="J113" s="47"/>
    </row>
    <row r="114" spans="1:10" ht="13.15" customHeight="1" x14ac:dyDescent="0.2">
      <c r="A114" s="47"/>
      <c r="B114" s="21" t="s">
        <v>129</v>
      </c>
      <c r="C114" s="1"/>
      <c r="D114" s="1"/>
      <c r="E114" s="1"/>
      <c r="F114" s="12" t="s">
        <v>237</v>
      </c>
      <c r="G114" s="12" t="s">
        <v>237</v>
      </c>
      <c r="H114" s="12"/>
      <c r="I114" s="12"/>
      <c r="J114" s="47"/>
    </row>
    <row r="115" spans="1:10" ht="13.15" customHeight="1" x14ac:dyDescent="0.2">
      <c r="A115" s="47"/>
      <c r="B115" s="21" t="s">
        <v>238</v>
      </c>
      <c r="C115" s="13"/>
      <c r="D115" s="1"/>
      <c r="E115" s="13"/>
      <c r="F115" s="10">
        <v>78069.23</v>
      </c>
      <c r="G115" s="11">
        <v>0.99080000000000001</v>
      </c>
      <c r="H115" s="12"/>
      <c r="I115" s="12"/>
      <c r="J115" s="47"/>
    </row>
    <row r="116" spans="1:10" ht="13.15" customHeight="1" x14ac:dyDescent="0.2">
      <c r="A116" s="47"/>
      <c r="B116" s="19" t="s">
        <v>414</v>
      </c>
      <c r="C116" s="4"/>
      <c r="D116" s="4"/>
      <c r="E116" s="4"/>
      <c r="F116" s="4"/>
      <c r="G116" s="4"/>
      <c r="H116" s="51"/>
      <c r="I116" s="51"/>
      <c r="J116" s="47"/>
    </row>
    <row r="117" spans="1:10" ht="13.15" customHeight="1" x14ac:dyDescent="0.2">
      <c r="A117" s="47"/>
      <c r="B117" s="19" t="s">
        <v>415</v>
      </c>
      <c r="C117" s="4"/>
      <c r="D117" s="4"/>
      <c r="E117" s="4"/>
      <c r="F117" s="52"/>
      <c r="G117" s="51"/>
      <c r="H117" s="51"/>
      <c r="I117" s="51"/>
      <c r="J117" s="47"/>
    </row>
    <row r="118" spans="1:10" ht="13.15" customHeight="1" x14ac:dyDescent="0.2">
      <c r="A118" s="5" t="s">
        <v>416</v>
      </c>
      <c r="B118" s="20" t="s">
        <v>417</v>
      </c>
      <c r="C118" s="4" t="s">
        <v>418</v>
      </c>
      <c r="D118" s="4" t="s">
        <v>256</v>
      </c>
      <c r="E118" s="6">
        <v>3437.94</v>
      </c>
      <c r="F118" s="7">
        <v>53.33</v>
      </c>
      <c r="G118" s="8">
        <v>6.9999999999999999E-4</v>
      </c>
      <c r="H118" s="9"/>
      <c r="I118" s="9"/>
      <c r="J118" s="47"/>
    </row>
    <row r="119" spans="1:10" ht="13.15" customHeight="1" x14ac:dyDescent="0.2">
      <c r="A119" s="47"/>
      <c r="B119" s="21" t="s">
        <v>129</v>
      </c>
      <c r="C119" s="1"/>
      <c r="D119" s="1"/>
      <c r="E119" s="1"/>
      <c r="F119" s="10">
        <v>53.33</v>
      </c>
      <c r="G119" s="11">
        <v>6.9999999999999999E-4</v>
      </c>
      <c r="H119" s="12"/>
      <c r="I119" s="12"/>
      <c r="J119" s="47"/>
    </row>
    <row r="120" spans="1:10" ht="13.15" customHeight="1" x14ac:dyDescent="0.2">
      <c r="A120" s="47"/>
      <c r="B120" s="19" t="s">
        <v>419</v>
      </c>
      <c r="C120" s="4"/>
      <c r="D120" s="4"/>
      <c r="E120" s="4"/>
      <c r="F120" s="4"/>
      <c r="G120" s="4"/>
      <c r="H120" s="51"/>
      <c r="I120" s="51"/>
      <c r="J120" s="47"/>
    </row>
    <row r="121" spans="1:10" ht="13.15" customHeight="1" x14ac:dyDescent="0.2">
      <c r="A121" s="5" t="s">
        <v>420</v>
      </c>
      <c r="B121" s="20" t="s">
        <v>420</v>
      </c>
      <c r="C121" s="4"/>
      <c r="D121" s="4" t="s">
        <v>256</v>
      </c>
      <c r="E121" s="6"/>
      <c r="F121" s="7">
        <v>460</v>
      </c>
      <c r="G121" s="8">
        <v>5.7999999999999996E-3</v>
      </c>
      <c r="H121" s="14">
        <v>5.4899971528631283E-2</v>
      </c>
      <c r="I121" s="9"/>
      <c r="J121" s="47"/>
    </row>
    <row r="122" spans="1:10" ht="13.15" customHeight="1" x14ac:dyDescent="0.2">
      <c r="A122" s="47"/>
      <c r="B122" s="21" t="s">
        <v>129</v>
      </c>
      <c r="C122" s="1"/>
      <c r="D122" s="1"/>
      <c r="E122" s="1"/>
      <c r="F122" s="10">
        <v>460</v>
      </c>
      <c r="G122" s="11">
        <v>5.7999999999999996E-3</v>
      </c>
      <c r="H122" s="12"/>
      <c r="I122" s="12"/>
      <c r="J122" s="47"/>
    </row>
    <row r="123" spans="1:10" ht="13.15" customHeight="1" x14ac:dyDescent="0.2">
      <c r="A123" s="47"/>
      <c r="B123" s="21" t="s">
        <v>238</v>
      </c>
      <c r="C123" s="13"/>
      <c r="D123" s="1"/>
      <c r="E123" s="13"/>
      <c r="F123" s="10">
        <v>460</v>
      </c>
      <c r="G123" s="11">
        <v>5.7999999999999996E-3</v>
      </c>
      <c r="H123" s="12"/>
      <c r="I123" s="12"/>
      <c r="J123" s="47"/>
    </row>
    <row r="124" spans="1:10" ht="13.15" customHeight="1" x14ac:dyDescent="0.2">
      <c r="A124" s="47"/>
      <c r="B124" s="21" t="s">
        <v>421</v>
      </c>
      <c r="C124" s="4"/>
      <c r="D124" s="1"/>
      <c r="E124" s="4"/>
      <c r="F124" s="15">
        <f>-84.03+E133-18.9</f>
        <v>185.23000000000002</v>
      </c>
      <c r="G124" s="11">
        <f>-0.09%+F133-0.01%</f>
        <v>2.7000000000000006E-3</v>
      </c>
      <c r="H124" s="12"/>
      <c r="I124" s="12"/>
      <c r="J124" s="47"/>
    </row>
    <row r="125" spans="1:10" ht="13.15" customHeight="1" x14ac:dyDescent="0.2">
      <c r="A125" s="47"/>
      <c r="B125" s="22" t="s">
        <v>422</v>
      </c>
      <c r="C125" s="23"/>
      <c r="D125" s="23"/>
      <c r="E125" s="23"/>
      <c r="F125" s="24">
        <v>78767.789999999994</v>
      </c>
      <c r="G125" s="25">
        <v>1</v>
      </c>
      <c r="H125" s="26"/>
      <c r="I125" s="26"/>
      <c r="J125" s="47"/>
    </row>
    <row r="126" spans="1:10" ht="13.15" customHeight="1" x14ac:dyDescent="0.2">
      <c r="A126" s="47"/>
      <c r="B126" s="3"/>
      <c r="C126" s="47"/>
      <c r="D126" s="47"/>
      <c r="E126" s="47"/>
      <c r="F126" s="47"/>
      <c r="G126" s="47"/>
      <c r="H126" s="47"/>
      <c r="I126" s="47"/>
      <c r="J126" s="47"/>
    </row>
    <row r="127" spans="1:10" x14ac:dyDescent="0.2">
      <c r="B127" s="35" t="s">
        <v>252</v>
      </c>
      <c r="C127" s="36"/>
      <c r="D127" s="36"/>
      <c r="E127" s="36"/>
      <c r="F127" s="37"/>
      <c r="G127" s="36"/>
    </row>
    <row r="128" spans="1:10" ht="13.15" customHeight="1" x14ac:dyDescent="0.2">
      <c r="A128" s="47"/>
      <c r="B128" s="38" t="s">
        <v>2</v>
      </c>
      <c r="C128" s="38" t="s">
        <v>1209</v>
      </c>
      <c r="D128" s="38" t="s">
        <v>5</v>
      </c>
      <c r="E128" s="38" t="s">
        <v>1210</v>
      </c>
      <c r="F128" s="38" t="s">
        <v>1211</v>
      </c>
      <c r="G128" s="38" t="s">
        <v>1212</v>
      </c>
      <c r="H128" s="47"/>
    </row>
    <row r="129" spans="1:10" ht="13.15" customHeight="1" x14ac:dyDescent="0.2">
      <c r="A129" s="47"/>
      <c r="B129" s="38" t="s">
        <v>253</v>
      </c>
      <c r="C129" s="38"/>
      <c r="D129" s="38"/>
      <c r="E129" s="39"/>
      <c r="F129" s="40"/>
      <c r="G129" s="40"/>
      <c r="H129" s="47"/>
    </row>
    <row r="130" spans="1:10" ht="13.15" customHeight="1" x14ac:dyDescent="0.2">
      <c r="A130" s="5" t="s">
        <v>1135</v>
      </c>
      <c r="B130" s="20" t="s">
        <v>1136</v>
      </c>
      <c r="C130" s="4" t="s">
        <v>1139</v>
      </c>
      <c r="D130" s="6">
        <v>975</v>
      </c>
      <c r="E130" s="7">
        <v>234.09</v>
      </c>
      <c r="F130" s="8">
        <v>3.0000000000000001E-3</v>
      </c>
      <c r="G130" s="9"/>
      <c r="H130" s="47"/>
    </row>
    <row r="131" spans="1:10" ht="13.15" customHeight="1" x14ac:dyDescent="0.2">
      <c r="A131" s="5" t="s">
        <v>1137</v>
      </c>
      <c r="B131" s="20" t="s">
        <v>1138</v>
      </c>
      <c r="C131" s="4" t="s">
        <v>1139</v>
      </c>
      <c r="D131" s="6">
        <v>75</v>
      </c>
      <c r="E131" s="7">
        <v>54.07</v>
      </c>
      <c r="F131" s="8">
        <v>6.9999999999999999E-4</v>
      </c>
      <c r="G131" s="9"/>
      <c r="H131" s="47"/>
    </row>
    <row r="132" spans="1:10" ht="13.15" customHeight="1" x14ac:dyDescent="0.2">
      <c r="A132" s="47"/>
      <c r="B132" s="21" t="s">
        <v>129</v>
      </c>
      <c r="C132" s="1"/>
      <c r="D132" s="1"/>
      <c r="E132" s="10">
        <v>288.16000000000003</v>
      </c>
      <c r="F132" s="11">
        <v>3.7000000000000002E-3</v>
      </c>
      <c r="G132" s="12"/>
      <c r="H132" s="47"/>
    </row>
    <row r="133" spans="1:10" ht="13.15" customHeight="1" x14ac:dyDescent="0.2">
      <c r="A133" s="47"/>
      <c r="B133" s="21" t="s">
        <v>238</v>
      </c>
      <c r="C133" s="1"/>
      <c r="D133" s="13"/>
      <c r="E133" s="10">
        <v>288.16000000000003</v>
      </c>
      <c r="F133" s="11">
        <v>3.7000000000000002E-3</v>
      </c>
      <c r="G133" s="12"/>
      <c r="H133" s="47"/>
    </row>
    <row r="134" spans="1:10" ht="13.15" customHeight="1" x14ac:dyDescent="0.2">
      <c r="A134" s="47"/>
      <c r="B134" s="84"/>
      <c r="C134" s="85"/>
      <c r="D134" s="86"/>
      <c r="E134" s="87"/>
      <c r="F134" s="88"/>
      <c r="G134" s="89"/>
      <c r="H134" s="47"/>
    </row>
    <row r="135" spans="1:10" x14ac:dyDescent="0.2">
      <c r="B135" s="48" t="s">
        <v>1214</v>
      </c>
    </row>
    <row r="136" spans="1:10" x14ac:dyDescent="0.2">
      <c r="B136" s="48" t="s">
        <v>1215</v>
      </c>
    </row>
    <row r="137" spans="1:10" x14ac:dyDescent="0.2">
      <c r="B137" s="48" t="s">
        <v>1216</v>
      </c>
    </row>
    <row r="138" spans="1:10" ht="13.15" customHeight="1" x14ac:dyDescent="0.2">
      <c r="A138" s="47"/>
      <c r="B138" s="274" t="s">
        <v>1217</v>
      </c>
      <c r="C138" s="85"/>
      <c r="D138" s="86"/>
      <c r="E138" s="87"/>
      <c r="F138" s="88"/>
      <c r="G138" s="89"/>
      <c r="H138" s="47"/>
    </row>
    <row r="140" spans="1:10" x14ac:dyDescent="0.2">
      <c r="B140" s="223" t="s">
        <v>1315</v>
      </c>
      <c r="C140" s="224"/>
      <c r="D140" s="225"/>
      <c r="E140" s="160"/>
      <c r="F140" s="240"/>
      <c r="G140" s="195"/>
      <c r="H140" s="110"/>
      <c r="I140" s="110"/>
      <c r="J140" s="110"/>
    </row>
    <row r="141" spans="1:10" x14ac:dyDescent="0.2">
      <c r="B141" s="184" t="s">
        <v>1316</v>
      </c>
      <c r="C141" s="109"/>
      <c r="D141" s="70"/>
      <c r="E141" s="70"/>
      <c r="F141" s="109"/>
      <c r="G141" s="187"/>
      <c r="H141" s="110"/>
      <c r="I141" s="110"/>
      <c r="J141" s="110"/>
    </row>
    <row r="142" spans="1:10" ht="36" x14ac:dyDescent="0.2">
      <c r="B142" s="56" t="s">
        <v>1317</v>
      </c>
      <c r="C142" s="56" t="s">
        <v>1318</v>
      </c>
      <c r="D142" s="55" t="s">
        <v>1319</v>
      </c>
      <c r="E142" s="55" t="s">
        <v>1319</v>
      </c>
      <c r="F142" s="55" t="s">
        <v>1320</v>
      </c>
      <c r="G142" s="187"/>
      <c r="H142" s="110"/>
      <c r="I142" s="110"/>
      <c r="J142" s="110"/>
    </row>
    <row r="143" spans="1:10" x14ac:dyDescent="0.2">
      <c r="B143" s="56"/>
      <c r="C143" s="56"/>
      <c r="D143" s="55" t="s">
        <v>1321</v>
      </c>
      <c r="E143" s="55" t="s">
        <v>1322</v>
      </c>
      <c r="F143" s="55" t="s">
        <v>1321</v>
      </c>
      <c r="G143" s="187"/>
      <c r="H143" s="110"/>
      <c r="I143" s="110"/>
      <c r="J143" s="110"/>
    </row>
    <row r="144" spans="1:10" x14ac:dyDescent="0.2">
      <c r="B144" s="56" t="s">
        <v>237</v>
      </c>
      <c r="C144" s="56" t="s">
        <v>237</v>
      </c>
      <c r="D144" s="56" t="s">
        <v>237</v>
      </c>
      <c r="E144" s="56" t="s">
        <v>237</v>
      </c>
      <c r="F144" s="56" t="s">
        <v>237</v>
      </c>
      <c r="G144" s="187"/>
      <c r="H144" s="110"/>
      <c r="I144" s="110"/>
      <c r="J144" s="110"/>
    </row>
    <row r="145" spans="2:10" x14ac:dyDescent="0.2">
      <c r="B145" s="68"/>
      <c r="C145" s="215"/>
      <c r="D145" s="215"/>
      <c r="E145" s="215"/>
      <c r="F145" s="215"/>
      <c r="G145" s="187"/>
      <c r="H145" s="110"/>
      <c r="I145" s="110"/>
      <c r="J145" s="110"/>
    </row>
    <row r="146" spans="2:10" x14ac:dyDescent="0.2">
      <c r="B146" s="180" t="s">
        <v>1369</v>
      </c>
      <c r="C146" s="109"/>
      <c r="D146" s="216"/>
      <c r="E146" s="109"/>
      <c r="F146" s="109"/>
      <c r="G146" s="187"/>
      <c r="H146" s="110"/>
      <c r="I146" s="110"/>
      <c r="J146" s="110"/>
    </row>
    <row r="147" spans="2:10" x14ac:dyDescent="0.2">
      <c r="B147" s="57" t="s">
        <v>1370</v>
      </c>
      <c r="C147" s="58">
        <v>46171</v>
      </c>
      <c r="D147" s="58">
        <v>46203</v>
      </c>
      <c r="E147" s="217"/>
      <c r="F147" s="109"/>
      <c r="G147" s="187"/>
      <c r="H147" s="110"/>
      <c r="I147" s="110"/>
      <c r="J147" s="110"/>
    </row>
    <row r="148" spans="2:10" x14ac:dyDescent="0.2">
      <c r="B148" s="206" t="s">
        <v>1371</v>
      </c>
      <c r="C148" s="57"/>
      <c r="D148" s="57"/>
      <c r="E148" s="109"/>
      <c r="F148" s="109"/>
      <c r="G148" s="187"/>
      <c r="H148" s="110"/>
      <c r="I148" s="110"/>
      <c r="J148" s="110"/>
    </row>
    <row r="149" spans="2:10" x14ac:dyDescent="0.2">
      <c r="B149" s="57" t="s">
        <v>1457</v>
      </c>
      <c r="C149" s="53">
        <v>9.3790999999999993</v>
      </c>
      <c r="D149" s="53">
        <v>9.5190000000000001</v>
      </c>
      <c r="E149" s="109"/>
      <c r="F149" s="218"/>
      <c r="G149" s="187"/>
      <c r="H149" s="110"/>
      <c r="I149" s="110"/>
      <c r="J149" s="110"/>
    </row>
    <row r="150" spans="2:10" x14ac:dyDescent="0.2">
      <c r="B150" s="57" t="s">
        <v>1458</v>
      </c>
      <c r="C150" s="53">
        <v>9.3863000000000003</v>
      </c>
      <c r="D150" s="53">
        <v>9.5264000000000006</v>
      </c>
      <c r="E150" s="109"/>
      <c r="F150" s="219"/>
      <c r="G150" s="187"/>
      <c r="H150" s="110"/>
      <c r="I150" s="110"/>
      <c r="J150" s="110"/>
    </row>
    <row r="151" spans="2:10" x14ac:dyDescent="0.2">
      <c r="B151" s="206" t="s">
        <v>1376</v>
      </c>
      <c r="C151" s="53"/>
      <c r="D151" s="53"/>
      <c r="E151" s="109"/>
      <c r="F151" s="218"/>
      <c r="G151" s="187"/>
      <c r="H151" s="110"/>
      <c r="I151" s="110"/>
      <c r="J151" s="110"/>
    </row>
    <row r="152" spans="2:10" x14ac:dyDescent="0.2">
      <c r="B152" s="57" t="s">
        <v>1459</v>
      </c>
      <c r="C152" s="53">
        <v>9.3678000000000008</v>
      </c>
      <c r="D152" s="53">
        <v>9.5043000000000006</v>
      </c>
      <c r="E152" s="109"/>
      <c r="F152" s="219"/>
      <c r="G152" s="187"/>
      <c r="H152" s="110"/>
      <c r="I152" s="110"/>
      <c r="J152" s="110"/>
    </row>
    <row r="153" spans="2:10" x14ac:dyDescent="0.2">
      <c r="B153" s="57" t="s">
        <v>1460</v>
      </c>
      <c r="C153" s="53">
        <v>9.3676999999999992</v>
      </c>
      <c r="D153" s="53">
        <v>9.5042000000000009</v>
      </c>
      <c r="E153" s="109"/>
      <c r="F153" s="218"/>
      <c r="G153" s="187"/>
      <c r="H153" s="110"/>
      <c r="I153" s="110"/>
      <c r="J153" s="110"/>
    </row>
    <row r="154" spans="2:10" x14ac:dyDescent="0.2">
      <c r="B154" s="184"/>
      <c r="C154" s="109"/>
      <c r="D154" s="109"/>
      <c r="E154" s="109"/>
      <c r="F154" s="109"/>
      <c r="G154" s="187"/>
      <c r="H154" s="110"/>
      <c r="I154" s="110"/>
      <c r="J154" s="110"/>
    </row>
    <row r="155" spans="2:10" x14ac:dyDescent="0.2">
      <c r="B155" s="180" t="s">
        <v>1641</v>
      </c>
      <c r="C155" s="137"/>
      <c r="D155" s="137"/>
      <c r="E155" s="137"/>
      <c r="F155" s="109"/>
      <c r="G155" s="187"/>
      <c r="H155" s="110"/>
      <c r="I155" s="110"/>
      <c r="J155" s="110"/>
    </row>
    <row r="156" spans="2:10" x14ac:dyDescent="0.2">
      <c r="B156" s="197"/>
      <c r="C156" s="157"/>
      <c r="D156" s="107"/>
      <c r="E156" s="107"/>
      <c r="F156" s="107"/>
      <c r="G156" s="187"/>
      <c r="H156" s="110"/>
      <c r="I156" s="110"/>
      <c r="J156" s="110"/>
    </row>
    <row r="157" spans="2:10" x14ac:dyDescent="0.2">
      <c r="B157" s="180" t="s">
        <v>1402</v>
      </c>
      <c r="C157" s="137"/>
      <c r="D157" s="137"/>
      <c r="E157" s="137"/>
      <c r="F157" s="109"/>
      <c r="G157" s="187"/>
      <c r="H157" s="110"/>
      <c r="I157" s="110"/>
      <c r="J157" s="110"/>
    </row>
    <row r="158" spans="2:10" x14ac:dyDescent="0.2">
      <c r="B158" s="180"/>
      <c r="C158" s="137"/>
      <c r="D158" s="137"/>
      <c r="E158" s="137"/>
      <c r="F158" s="109"/>
      <c r="G158" s="187"/>
      <c r="H158" s="110"/>
      <c r="I158" s="110"/>
      <c r="J158" s="110"/>
    </row>
    <row r="159" spans="2:10" x14ac:dyDescent="0.2">
      <c r="B159" s="180" t="s">
        <v>1461</v>
      </c>
      <c r="C159" s="137"/>
      <c r="D159" s="141"/>
      <c r="E159" s="137"/>
      <c r="F159" s="109"/>
      <c r="G159" s="187"/>
      <c r="H159" s="110"/>
      <c r="I159" s="110"/>
      <c r="J159" s="110"/>
    </row>
    <row r="160" spans="2:10" x14ac:dyDescent="0.2">
      <c r="B160" s="168" t="s">
        <v>1332</v>
      </c>
      <c r="C160" s="137"/>
      <c r="D160" s="137"/>
      <c r="E160" s="137"/>
      <c r="F160" s="109"/>
      <c r="G160" s="187"/>
      <c r="H160" s="110"/>
      <c r="I160" s="110"/>
      <c r="J160" s="110"/>
    </row>
    <row r="161" spans="2:10" x14ac:dyDescent="0.2">
      <c r="B161" s="168"/>
      <c r="C161" s="137"/>
      <c r="D161" s="137"/>
      <c r="E161" s="137"/>
      <c r="F161" s="109"/>
      <c r="G161" s="187"/>
      <c r="H161" s="110"/>
      <c r="I161" s="110"/>
      <c r="J161" s="110"/>
    </row>
    <row r="162" spans="2:10" x14ac:dyDescent="0.2">
      <c r="B162" s="180" t="s">
        <v>1404</v>
      </c>
      <c r="C162" s="137"/>
      <c r="D162" s="137"/>
      <c r="E162" s="137"/>
      <c r="F162" s="109"/>
      <c r="G162" s="187"/>
      <c r="H162" s="110"/>
      <c r="I162" s="110"/>
      <c r="J162" s="110"/>
    </row>
    <row r="163" spans="2:10" x14ac:dyDescent="0.2">
      <c r="B163" s="180"/>
      <c r="C163" s="137"/>
      <c r="D163" s="137"/>
      <c r="E163" s="137"/>
      <c r="F163" s="109"/>
      <c r="G163" s="187"/>
      <c r="H163" s="110"/>
      <c r="I163" s="110"/>
      <c r="J163" s="110"/>
    </row>
    <row r="164" spans="2:10" x14ac:dyDescent="0.2">
      <c r="B164" s="180" t="s">
        <v>1405</v>
      </c>
      <c r="C164" s="137"/>
      <c r="D164" s="137"/>
      <c r="E164" s="137"/>
      <c r="F164" s="109"/>
      <c r="G164" s="187"/>
      <c r="H164" s="110"/>
      <c r="I164" s="110"/>
      <c r="J164" s="110"/>
    </row>
    <row r="165" spans="2:10" x14ac:dyDescent="0.2">
      <c r="B165" s="235"/>
      <c r="C165" s="137"/>
      <c r="D165" s="137"/>
      <c r="E165" s="137"/>
      <c r="F165" s="109"/>
      <c r="G165" s="187"/>
      <c r="H165" s="110"/>
      <c r="I165" s="110"/>
      <c r="J165" s="110"/>
    </row>
    <row r="166" spans="2:10" x14ac:dyDescent="0.2">
      <c r="B166" s="180" t="s">
        <v>1649</v>
      </c>
      <c r="C166" s="137"/>
      <c r="D166" s="137"/>
      <c r="E166" s="137"/>
      <c r="F166" s="109"/>
      <c r="G166" s="187"/>
      <c r="H166" s="110"/>
      <c r="I166" s="110"/>
      <c r="J166" s="110"/>
    </row>
    <row r="167" spans="2:10" x14ac:dyDescent="0.2">
      <c r="B167" s="337" t="s">
        <v>1632</v>
      </c>
      <c r="C167" s="137"/>
      <c r="D167" s="137"/>
      <c r="E167" s="137"/>
      <c r="F167" s="109"/>
      <c r="G167" s="187"/>
      <c r="H167" s="110"/>
      <c r="I167" s="110"/>
      <c r="J167" s="110"/>
    </row>
    <row r="168" spans="2:10" x14ac:dyDescent="0.2">
      <c r="B168" s="180" t="s">
        <v>1642</v>
      </c>
      <c r="C168" s="137"/>
      <c r="D168" s="137"/>
      <c r="E168" s="137"/>
      <c r="F168" s="109"/>
      <c r="G168" s="187"/>
      <c r="H168" s="110"/>
      <c r="I168" s="110"/>
      <c r="J168" s="110"/>
    </row>
    <row r="169" spans="2:10" x14ac:dyDescent="0.2">
      <c r="B169" s="180"/>
      <c r="C169" s="137"/>
      <c r="D169" s="137"/>
      <c r="E169" s="137"/>
      <c r="F169" s="109"/>
      <c r="G169" s="187"/>
      <c r="H169" s="110"/>
      <c r="I169" s="110"/>
      <c r="J169" s="110"/>
    </row>
    <row r="170" spans="2:10" x14ac:dyDescent="0.2">
      <c r="B170" s="180" t="s">
        <v>1644</v>
      </c>
      <c r="C170" s="130"/>
      <c r="D170" s="130"/>
      <c r="E170" s="130"/>
      <c r="F170" s="77"/>
      <c r="G170" s="187"/>
      <c r="H170" s="110"/>
      <c r="I170" s="110"/>
      <c r="J170" s="110"/>
    </row>
    <row r="171" spans="2:10" x14ac:dyDescent="0.2">
      <c r="B171" s="186"/>
      <c r="C171" s="110"/>
      <c r="D171" s="110"/>
      <c r="E171" s="110"/>
      <c r="F171" s="110"/>
      <c r="G171" s="187"/>
      <c r="H171" s="110"/>
      <c r="I171" s="110"/>
      <c r="J171" s="110"/>
    </row>
    <row r="172" spans="2:10" x14ac:dyDescent="0.2">
      <c r="B172" s="180" t="s">
        <v>1645</v>
      </c>
      <c r="C172" s="130"/>
      <c r="D172" s="130"/>
      <c r="E172" s="130"/>
      <c r="F172" s="77"/>
      <c r="G172" s="164"/>
      <c r="H172" s="142"/>
      <c r="I172" s="110"/>
      <c r="J172" s="110"/>
    </row>
    <row r="173" spans="2:10" x14ac:dyDescent="0.2">
      <c r="B173" s="180"/>
      <c r="C173" s="130"/>
      <c r="D173" s="130"/>
      <c r="E173" s="130"/>
      <c r="F173" s="77"/>
      <c r="G173" s="164"/>
      <c r="H173" s="142"/>
      <c r="I173" s="110"/>
      <c r="J173" s="110"/>
    </row>
    <row r="174" spans="2:10" x14ac:dyDescent="0.2">
      <c r="B174" s="181" t="s">
        <v>1462</v>
      </c>
      <c r="C174" s="120"/>
      <c r="D174" s="120"/>
      <c r="E174" s="120"/>
      <c r="F174" s="121"/>
      <c r="G174" s="164"/>
      <c r="H174" s="142"/>
      <c r="I174" s="110"/>
      <c r="J174" s="110"/>
    </row>
    <row r="175" spans="2:10" x14ac:dyDescent="0.2">
      <c r="B175" s="181"/>
      <c r="C175" s="120"/>
      <c r="D175" s="120"/>
      <c r="E175" s="120"/>
      <c r="F175" s="121"/>
      <c r="G175" s="164"/>
      <c r="H175" s="142"/>
      <c r="I175" s="110"/>
      <c r="J175" s="110"/>
    </row>
    <row r="176" spans="2:10" x14ac:dyDescent="0.2">
      <c r="B176" s="165" t="s">
        <v>1463</v>
      </c>
      <c r="C176" s="122"/>
      <c r="D176" s="131"/>
      <c r="E176" s="107"/>
      <c r="F176" s="107"/>
      <c r="G176" s="232"/>
      <c r="H176" s="153"/>
      <c r="I176" s="110"/>
      <c r="J176" s="110"/>
    </row>
    <row r="177" spans="2:10" x14ac:dyDescent="0.2">
      <c r="B177" s="165"/>
      <c r="C177" s="122"/>
      <c r="D177" s="131"/>
      <c r="E177" s="107"/>
      <c r="F177" s="107"/>
      <c r="G177" s="232"/>
      <c r="H177" s="153"/>
      <c r="I177" s="110"/>
      <c r="J177" s="110"/>
    </row>
    <row r="178" spans="2:10" x14ac:dyDescent="0.2">
      <c r="B178" s="174" t="s">
        <v>1358</v>
      </c>
      <c r="C178" s="82"/>
      <c r="D178" s="82"/>
      <c r="E178" s="80"/>
      <c r="F178" s="81"/>
      <c r="G178" s="242"/>
      <c r="H178" s="153"/>
      <c r="I178" s="110"/>
      <c r="J178" s="110"/>
    </row>
    <row r="179" spans="2:10" x14ac:dyDescent="0.2">
      <c r="B179" s="168"/>
      <c r="C179" s="109"/>
      <c r="D179" s="109"/>
      <c r="E179" s="80"/>
      <c r="F179" s="80"/>
      <c r="G179" s="242"/>
      <c r="H179" s="142"/>
      <c r="I179" s="110"/>
      <c r="J179" s="110"/>
    </row>
    <row r="180" spans="2:10" x14ac:dyDescent="0.2">
      <c r="B180" s="183" t="s">
        <v>1464</v>
      </c>
      <c r="C180" s="132"/>
      <c r="D180" s="132"/>
      <c r="E180" s="109"/>
      <c r="F180" s="109"/>
      <c r="G180" s="227"/>
      <c r="H180" s="142"/>
      <c r="I180" s="110"/>
      <c r="J180" s="110"/>
    </row>
    <row r="181" spans="2:10" x14ac:dyDescent="0.2">
      <c r="B181" s="183"/>
      <c r="C181" s="132"/>
      <c r="D181" s="132"/>
      <c r="E181" s="109"/>
      <c r="F181" s="109"/>
      <c r="G181" s="227"/>
      <c r="H181" s="142"/>
      <c r="I181" s="110"/>
      <c r="J181" s="110"/>
    </row>
    <row r="182" spans="2:10" ht="36" x14ac:dyDescent="0.2">
      <c r="B182" s="83" t="s">
        <v>1338</v>
      </c>
      <c r="C182" s="83" t="s">
        <v>1339</v>
      </c>
      <c r="D182" s="83" t="s">
        <v>1340</v>
      </c>
      <c r="E182" s="83" t="s">
        <v>1360</v>
      </c>
      <c r="F182" s="83" t="s">
        <v>1342</v>
      </c>
      <c r="G182" s="83" t="s">
        <v>1343</v>
      </c>
      <c r="H182" s="142"/>
      <c r="I182" s="110"/>
      <c r="J182" s="110"/>
    </row>
    <row r="183" spans="2:10" x14ac:dyDescent="0.2">
      <c r="B183" s="66" t="s">
        <v>1465</v>
      </c>
      <c r="C183" s="96" t="s">
        <v>1344</v>
      </c>
      <c r="D183" s="78" t="s">
        <v>1139</v>
      </c>
      <c r="E183" s="101">
        <v>72084</v>
      </c>
      <c r="F183" s="101">
        <v>72086.8</v>
      </c>
      <c r="G183" s="379">
        <v>33.547228500000003</v>
      </c>
      <c r="H183" s="142"/>
      <c r="I183" s="110"/>
      <c r="J183" s="110"/>
    </row>
    <row r="184" spans="2:10" x14ac:dyDescent="0.2">
      <c r="B184" s="66" t="s">
        <v>1466</v>
      </c>
      <c r="C184" s="96" t="s">
        <v>1344</v>
      </c>
      <c r="D184" s="78" t="s">
        <v>1139</v>
      </c>
      <c r="E184" s="101">
        <v>24050.1</v>
      </c>
      <c r="F184" s="101">
        <v>24009.1</v>
      </c>
      <c r="G184" s="379"/>
      <c r="H184" s="142"/>
      <c r="I184" s="110"/>
      <c r="J184" s="110"/>
    </row>
    <row r="185" spans="2:10" x14ac:dyDescent="0.2">
      <c r="B185" s="175"/>
      <c r="C185" s="123"/>
      <c r="D185" s="120"/>
      <c r="E185" s="124"/>
      <c r="F185" s="124"/>
      <c r="G185" s="241"/>
      <c r="H185" s="142"/>
      <c r="I185" s="110"/>
      <c r="J185" s="110"/>
    </row>
    <row r="186" spans="2:10" x14ac:dyDescent="0.2">
      <c r="B186" s="180" t="s">
        <v>1467</v>
      </c>
      <c r="C186" s="123"/>
      <c r="D186" s="120"/>
      <c r="E186" s="124"/>
      <c r="F186" s="124"/>
      <c r="G186" s="241"/>
      <c r="H186" s="142"/>
      <c r="I186" s="110"/>
      <c r="J186" s="110"/>
    </row>
    <row r="187" spans="2:10" x14ac:dyDescent="0.2">
      <c r="B187" s="168"/>
      <c r="C187" s="123"/>
      <c r="D187" s="120"/>
      <c r="E187" s="71"/>
      <c r="F187" s="71"/>
      <c r="G187" s="245"/>
      <c r="H187" s="142"/>
      <c r="I187" s="110"/>
      <c r="J187" s="110"/>
    </row>
    <row r="188" spans="2:10" x14ac:dyDescent="0.2">
      <c r="B188" s="165" t="s">
        <v>1468</v>
      </c>
      <c r="C188" s="122"/>
      <c r="D188" s="131"/>
      <c r="E188" s="107"/>
      <c r="F188" s="107"/>
      <c r="G188" s="232"/>
      <c r="H188" s="153"/>
      <c r="I188" s="110"/>
      <c r="J188" s="110"/>
    </row>
    <row r="189" spans="2:10" x14ac:dyDescent="0.2">
      <c r="B189" s="62" t="s">
        <v>1349</v>
      </c>
      <c r="C189" s="62"/>
      <c r="D189" s="107"/>
      <c r="F189" s="153"/>
      <c r="G189" s="232"/>
      <c r="H189" s="110"/>
    </row>
    <row r="190" spans="2:10" x14ac:dyDescent="0.2">
      <c r="B190" s="62" t="s">
        <v>1350</v>
      </c>
      <c r="C190" s="100">
        <v>27</v>
      </c>
      <c r="D190" s="81"/>
      <c r="F190" s="153"/>
      <c r="G190" s="242"/>
      <c r="H190" s="110"/>
    </row>
    <row r="191" spans="2:10" x14ac:dyDescent="0.2">
      <c r="B191" s="62" t="s">
        <v>1351</v>
      </c>
      <c r="C191" s="100">
        <v>0</v>
      </c>
      <c r="D191" s="81"/>
      <c r="F191" s="153"/>
      <c r="G191" s="242"/>
      <c r="H191" s="110"/>
    </row>
    <row r="192" spans="2:10" x14ac:dyDescent="0.2">
      <c r="B192" s="62" t="s">
        <v>1352</v>
      </c>
      <c r="C192" s="100">
        <v>27</v>
      </c>
      <c r="D192" s="81"/>
      <c r="F192" s="153"/>
      <c r="G192" s="242"/>
      <c r="H192" s="110"/>
    </row>
    <row r="193" spans="2:10" x14ac:dyDescent="0.2">
      <c r="B193" s="62" t="s">
        <v>1353</v>
      </c>
      <c r="C193" s="100">
        <v>0</v>
      </c>
      <c r="D193" s="81"/>
      <c r="F193" s="153"/>
      <c r="G193" s="242"/>
      <c r="H193" s="110"/>
    </row>
    <row r="194" spans="2:10" x14ac:dyDescent="0.2">
      <c r="B194" s="62" t="s">
        <v>1354</v>
      </c>
      <c r="C194" s="100">
        <v>42531614.5</v>
      </c>
      <c r="D194" s="81"/>
      <c r="F194" s="153"/>
      <c r="G194" s="242"/>
      <c r="H194" s="110"/>
    </row>
    <row r="195" spans="2:10" x14ac:dyDescent="0.2">
      <c r="B195" s="62" t="s">
        <v>1355</v>
      </c>
      <c r="C195" s="100">
        <v>0</v>
      </c>
      <c r="D195" s="81"/>
      <c r="F195" s="153"/>
      <c r="G195" s="242"/>
      <c r="H195" s="110"/>
    </row>
    <row r="196" spans="2:10" x14ac:dyDescent="0.2">
      <c r="B196" s="62" t="s">
        <v>1356</v>
      </c>
      <c r="C196" s="100">
        <v>43062973.5</v>
      </c>
      <c r="D196" s="81"/>
      <c r="F196" s="153"/>
      <c r="G196" s="243"/>
      <c r="H196" s="110"/>
    </row>
    <row r="197" spans="2:10" x14ac:dyDescent="0.2">
      <c r="B197" s="62" t="s">
        <v>1357</v>
      </c>
      <c r="C197" s="100">
        <v>531359</v>
      </c>
      <c r="D197" s="81"/>
      <c r="F197" s="153"/>
      <c r="G197" s="244"/>
      <c r="H197" s="110"/>
    </row>
    <row r="198" spans="2:10" x14ac:dyDescent="0.2">
      <c r="B198" s="184" t="s">
        <v>1438</v>
      </c>
      <c r="C198" s="109"/>
      <c r="D198" s="109"/>
      <c r="E198" s="109"/>
      <c r="F198" s="133"/>
      <c r="G198" s="246"/>
      <c r="H198" s="142"/>
      <c r="I198" s="110"/>
      <c r="J198" s="110"/>
    </row>
    <row r="199" spans="2:10" x14ac:dyDescent="0.2">
      <c r="B199" s="184"/>
      <c r="C199" s="109"/>
      <c r="D199" s="109"/>
      <c r="E199" s="109"/>
      <c r="F199" s="133"/>
      <c r="G199" s="246"/>
      <c r="H199" s="142"/>
      <c r="I199" s="110"/>
      <c r="J199" s="110"/>
    </row>
    <row r="200" spans="2:10" x14ac:dyDescent="0.2">
      <c r="B200" s="183" t="s">
        <v>1362</v>
      </c>
      <c r="C200" s="132"/>
      <c r="D200" s="132"/>
      <c r="E200" s="109"/>
      <c r="F200" s="134"/>
      <c r="G200" s="246"/>
      <c r="H200" s="142"/>
      <c r="I200" s="110"/>
      <c r="J200" s="110"/>
    </row>
    <row r="201" spans="2:10" x14ac:dyDescent="0.2">
      <c r="B201" s="174"/>
      <c r="C201" s="82"/>
      <c r="D201" s="82"/>
      <c r="E201" s="109"/>
      <c r="F201" s="109"/>
      <c r="G201" s="227"/>
      <c r="H201" s="142"/>
      <c r="I201" s="110"/>
      <c r="J201" s="110"/>
    </row>
    <row r="202" spans="2:10" x14ac:dyDescent="0.2">
      <c r="B202" s="183" t="s">
        <v>1650</v>
      </c>
      <c r="C202" s="132"/>
      <c r="D202" s="132"/>
      <c r="E202" s="109"/>
      <c r="F202" s="134"/>
      <c r="G202" s="227"/>
      <c r="H202" s="142"/>
      <c r="I202" s="110"/>
      <c r="J202" s="110"/>
    </row>
    <row r="203" spans="2:10" x14ac:dyDescent="0.2">
      <c r="B203" s="168"/>
      <c r="C203" s="123"/>
      <c r="D203" s="120"/>
      <c r="E203" s="71"/>
      <c r="F203" s="71"/>
      <c r="G203" s="227"/>
      <c r="H203" s="142"/>
      <c r="I203" s="110"/>
      <c r="J203" s="110"/>
    </row>
    <row r="204" spans="2:10" x14ac:dyDescent="0.2">
      <c r="B204" s="375" t="s">
        <v>1440</v>
      </c>
      <c r="C204" s="376"/>
      <c r="D204" s="376"/>
      <c r="E204" s="376"/>
      <c r="F204" s="376"/>
      <c r="G204" s="227"/>
      <c r="H204" s="142"/>
      <c r="I204" s="110"/>
      <c r="J204" s="110"/>
    </row>
    <row r="205" spans="2:10" x14ac:dyDescent="0.2">
      <c r="B205" s="185"/>
      <c r="C205" s="135"/>
      <c r="D205" s="135"/>
      <c r="E205" s="135"/>
      <c r="F205" s="135"/>
      <c r="G205" s="227"/>
      <c r="H205" s="142"/>
      <c r="I205" s="110"/>
      <c r="J205" s="110"/>
    </row>
    <row r="206" spans="2:10" x14ac:dyDescent="0.2">
      <c r="B206" s="183" t="s">
        <v>1475</v>
      </c>
      <c r="C206" s="132"/>
      <c r="D206" s="132"/>
      <c r="E206" s="109"/>
      <c r="F206" s="109"/>
      <c r="G206" s="227"/>
      <c r="H206" s="142"/>
      <c r="I206" s="110"/>
      <c r="J206" s="110"/>
    </row>
    <row r="207" spans="2:10" x14ac:dyDescent="0.2">
      <c r="B207" s="184"/>
      <c r="C207" s="109"/>
      <c r="D207" s="109"/>
      <c r="E207" s="109"/>
      <c r="F207" s="109"/>
      <c r="G207" s="227"/>
      <c r="H207" s="142"/>
      <c r="I207" s="110"/>
      <c r="J207" s="110"/>
    </row>
    <row r="208" spans="2:10" x14ac:dyDescent="0.2">
      <c r="B208" s="183" t="s">
        <v>1368</v>
      </c>
      <c r="C208" s="109"/>
      <c r="D208" s="109"/>
      <c r="E208" s="109"/>
      <c r="F208" s="109"/>
      <c r="G208" s="227"/>
      <c r="H208" s="142"/>
      <c r="I208" s="110"/>
      <c r="J208" s="110"/>
    </row>
    <row r="209" spans="2:10" x14ac:dyDescent="0.2">
      <c r="B209" s="188"/>
      <c r="C209" s="136"/>
      <c r="D209" s="136"/>
      <c r="E209" s="136"/>
      <c r="F209" s="136"/>
      <c r="G209" s="189"/>
      <c r="H209" s="110"/>
      <c r="I209" s="110"/>
      <c r="J209" s="110"/>
    </row>
    <row r="210" spans="2:10" x14ac:dyDescent="0.2">
      <c r="F210" s="110"/>
      <c r="G210" s="110"/>
      <c r="H210" s="110"/>
      <c r="I210" s="110"/>
      <c r="J210" s="110"/>
    </row>
    <row r="211" spans="2:10" x14ac:dyDescent="0.2">
      <c r="B211" s="290" t="s">
        <v>1509</v>
      </c>
      <c r="C211" s="277"/>
      <c r="D211" s="277"/>
      <c r="F211" s="110"/>
      <c r="G211" s="110"/>
      <c r="H211" s="110"/>
      <c r="I211" s="110"/>
      <c r="J211" s="110"/>
    </row>
    <row r="212" spans="2:10" x14ac:dyDescent="0.2">
      <c r="B212" s="277" t="s">
        <v>1594</v>
      </c>
      <c r="C212" s="277"/>
      <c r="D212" s="277"/>
      <c r="F212" s="110"/>
      <c r="G212" s="110"/>
      <c r="H212" s="110"/>
      <c r="I212" s="110"/>
      <c r="J212" s="110"/>
    </row>
    <row r="213" spans="2:10" x14ac:dyDescent="0.2">
      <c r="B213" s="277" t="s">
        <v>1595</v>
      </c>
      <c r="C213" s="277"/>
      <c r="D213" s="277"/>
      <c r="F213" s="110"/>
      <c r="G213" s="110"/>
      <c r="H213" s="110"/>
      <c r="I213" s="110"/>
      <c r="J213" s="110"/>
    </row>
    <row r="214" spans="2:10" x14ac:dyDescent="0.2">
      <c r="B214" s="277" t="s">
        <v>1512</v>
      </c>
      <c r="C214" s="277"/>
      <c r="D214" s="277"/>
      <c r="F214" s="110"/>
      <c r="G214" s="110"/>
      <c r="H214" s="110"/>
      <c r="I214" s="110"/>
      <c r="J214" s="110"/>
    </row>
    <row r="215" spans="2:10" x14ac:dyDescent="0.2">
      <c r="B215" s="277"/>
      <c r="C215" s="277"/>
      <c r="D215" s="277"/>
      <c r="F215" s="110"/>
      <c r="G215" s="110"/>
      <c r="H215" s="110"/>
      <c r="I215" s="110"/>
      <c r="J215" s="110"/>
    </row>
    <row r="216" spans="2:10" x14ac:dyDescent="0.2">
      <c r="B216" s="278" t="s">
        <v>1513</v>
      </c>
      <c r="C216" s="363" t="s">
        <v>1514</v>
      </c>
      <c r="D216" s="363"/>
      <c r="F216" s="110"/>
      <c r="G216" s="110"/>
      <c r="H216" s="110"/>
      <c r="I216" s="110"/>
      <c r="J216" s="110"/>
    </row>
    <row r="217" spans="2:10" x14ac:dyDescent="0.2">
      <c r="B217" s="279"/>
      <c r="C217" s="364" t="s">
        <v>1596</v>
      </c>
      <c r="D217" s="364"/>
      <c r="F217" s="110"/>
      <c r="G217" s="110"/>
      <c r="H217" s="110"/>
      <c r="I217" s="110"/>
      <c r="J217" s="110"/>
    </row>
    <row r="218" spans="2:10" x14ac:dyDescent="0.2">
      <c r="B218" s="279"/>
      <c r="C218" s="277"/>
      <c r="D218" s="277"/>
      <c r="F218" s="110"/>
      <c r="G218" s="110"/>
      <c r="H218" s="110"/>
      <c r="I218" s="110"/>
      <c r="J218" s="110"/>
    </row>
    <row r="219" spans="2:10" x14ac:dyDescent="0.2">
      <c r="B219" s="279"/>
      <c r="C219" s="277"/>
      <c r="D219" s="277"/>
      <c r="F219" s="110"/>
      <c r="G219" s="110"/>
      <c r="H219" s="110"/>
      <c r="I219" s="110"/>
      <c r="J219" s="110"/>
    </row>
    <row r="220" spans="2:10" x14ac:dyDescent="0.2">
      <c r="B220" s="279"/>
      <c r="C220" s="277"/>
      <c r="D220" s="277"/>
      <c r="F220" s="110"/>
      <c r="G220" s="110"/>
      <c r="H220" s="110"/>
      <c r="I220" s="110"/>
      <c r="J220" s="110"/>
    </row>
    <row r="221" spans="2:10" x14ac:dyDescent="0.2">
      <c r="B221" s="279"/>
      <c r="C221" s="277"/>
      <c r="D221" s="277"/>
      <c r="F221" s="110"/>
      <c r="G221" s="110"/>
      <c r="H221" s="110"/>
      <c r="I221" s="110"/>
      <c r="J221" s="110"/>
    </row>
    <row r="222" spans="2:10" x14ac:dyDescent="0.2">
      <c r="B222" s="279"/>
      <c r="C222" s="277"/>
      <c r="D222" s="277"/>
      <c r="F222" s="110"/>
      <c r="G222" s="110"/>
      <c r="H222" s="110"/>
      <c r="I222" s="110"/>
      <c r="J222" s="110"/>
    </row>
    <row r="223" spans="2:10" x14ac:dyDescent="0.2">
      <c r="B223" s="279"/>
      <c r="C223" s="277"/>
      <c r="D223" s="277"/>
      <c r="F223" s="110"/>
      <c r="G223" s="110"/>
      <c r="H223" s="110"/>
      <c r="I223" s="110"/>
      <c r="J223" s="110"/>
    </row>
    <row r="224" spans="2:10" x14ac:dyDescent="0.2">
      <c r="B224" s="279"/>
      <c r="C224" s="277"/>
      <c r="D224" s="277"/>
      <c r="F224" s="110"/>
      <c r="G224" s="110"/>
      <c r="H224" s="110"/>
      <c r="I224" s="110"/>
      <c r="J224" s="110"/>
    </row>
    <row r="225" spans="2:10" x14ac:dyDescent="0.2">
      <c r="B225" s="279"/>
      <c r="C225" s="277"/>
      <c r="D225" s="277"/>
      <c r="F225" s="110"/>
      <c r="G225" s="110"/>
      <c r="H225" s="110"/>
      <c r="I225" s="110"/>
      <c r="J225" s="110"/>
    </row>
    <row r="226" spans="2:10" x14ac:dyDescent="0.2">
      <c r="B226" s="279"/>
      <c r="C226" s="277"/>
      <c r="D226" s="277"/>
      <c r="F226" s="110"/>
      <c r="G226" s="110"/>
      <c r="H226" s="110"/>
      <c r="I226" s="110"/>
      <c r="J226" s="110"/>
    </row>
  </sheetData>
  <mergeCells count="4">
    <mergeCell ref="B204:F204"/>
    <mergeCell ref="G183:G184"/>
    <mergeCell ref="C216:D216"/>
    <mergeCell ref="C217:D217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PPFCF</vt:lpstr>
      <vt:lpstr>PPLF</vt:lpstr>
      <vt:lpstr>PPTSF</vt:lpstr>
      <vt:lpstr>PPCHF</vt:lpstr>
      <vt:lpstr>PPAF</vt:lpstr>
      <vt:lpstr>PPDAAF</vt:lpstr>
      <vt:lpstr>PPLCF</vt:lpstr>
      <vt:lpstr>JR_PAGE_ANCHOR_0_10</vt:lpstr>
      <vt:lpstr>JR_PAGE_ANCHOR_0_2</vt:lpstr>
      <vt:lpstr>JR_PAGE_ANCHOR_0_3</vt:lpstr>
      <vt:lpstr>JR_PAGE_ANCHOR_0_4</vt:lpstr>
      <vt:lpstr>JR_PAGE_ANCHOR_0_6</vt:lpstr>
      <vt:lpstr>JR_PAGE_ANCHOR_0_7</vt:lpstr>
      <vt:lpstr>JR_PAGE_ANCHOR_0_8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2026-07-13T04:18:24Z</dcterms:modified>
</cp:coreProperties>
</file>