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AMC\RAJU_from 20032020\Fact Sheet\2026-27\April 2026\Monthly\Final\"/>
    </mc:Choice>
  </mc:AlternateContent>
  <xr:revisionPtr revIDLastSave="0" documentId="8_{EF6D4A13-CF61-4D44-A3F2-A3D1B433B564}" xr6:coauthVersionLast="47" xr6:coauthVersionMax="47" xr10:uidLastSave="{00000000-0000-0000-0000-000000000000}"/>
  <bookViews>
    <workbookView xWindow="-120" yWindow="-120" windowWidth="29040" windowHeight="15720" xr2:uid="{8465D98A-154E-4295-A3E5-4A51DC380978}"/>
  </bookViews>
  <sheets>
    <sheet name="PPDAAF" sheetId="1" r:id="rId1"/>
  </sheets>
  <externalReferences>
    <externalReference r:id="rId2"/>
  </externalReferences>
  <definedNames>
    <definedName name="_xlnm._FilterDatabase" localSheetId="0" hidden="1">PPDAAF!$B$18:$G$41</definedName>
    <definedName name="JR_PAGE_ANCHOR_0_1">#REF!</definedName>
    <definedName name="JR_PAGE_ANCHOR_0_5">#REF!</definedName>
    <definedName name="JR_PAGE_ANCHOR_0_8">PPDAAF!$A$1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2" i="1" l="1"/>
  <c r="C224" i="1"/>
  <c r="C222" i="1"/>
  <c r="C225" i="1" s="1"/>
  <c r="C231" i="1" s="1"/>
  <c r="C221" i="1"/>
  <c r="C230" i="1" s="1"/>
  <c r="G145" i="1"/>
  <c r="F145" i="1"/>
  <c r="F48" i="1"/>
  <c r="F44" i="1"/>
  <c r="G17" i="1"/>
  <c r="F17" i="1"/>
  <c r="C226" i="1" l="1"/>
  <c r="C234" i="1" s="1"/>
</calcChain>
</file>

<file path=xl/sharedStrings.xml><?xml version="1.0" encoding="utf-8"?>
<sst xmlns="http://schemas.openxmlformats.org/spreadsheetml/2006/main" count="810" uniqueCount="564">
  <si>
    <t>Parag Parikh Dynamic Asset Allocation Fund  (An open ended dynamic asset allocation fund )</t>
  </si>
  <si>
    <t xml:space="preserve">
  </t>
  </si>
  <si>
    <t>Monthly Portfolio Statement as on April 30,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</si>
  <si>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</si>
  <si>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</si>
  <si>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</si>
  <si>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</si>
  <si>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</si>
  <si>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</si>
  <si>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</si>
  <si>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</si>
  <si>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</si>
  <si>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</si>
  <si>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</si>
  <si>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</si>
  <si>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</si>
  <si>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</si>
  <si>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</si>
  <si>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</si>
  <si>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</si>
  <si>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</si>
  <si>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ITCL02</t>
  </si>
  <si>
    <t>ITC Limited</t>
  </si>
  <si>
    <t>INE154A01025</t>
  </si>
  <si>
    <t>Diversified FMCG</t>
  </si>
  <si>
    <t>PLNG01</t>
  </si>
  <si>
    <t>Petronet LNG Limited</t>
  </si>
  <si>
    <t>INE347G01014</t>
  </si>
  <si>
    <t>Gas</t>
  </si>
  <si>
    <t>SWEN01</t>
  </si>
  <si>
    <t>Swaraj Engines Limited</t>
  </si>
  <si>
    <t>INE277A01016</t>
  </si>
  <si>
    <t>Industrial Products</t>
  </si>
  <si>
    <t>NESC02</t>
  </si>
  <si>
    <t>Nesco Limited</t>
  </si>
  <si>
    <t>INE317F01035</t>
  </si>
  <si>
    <t>Commercial Services &amp; Supplies</t>
  </si>
  <si>
    <t>RELC01</t>
  </si>
  <si>
    <t>REC Limited</t>
  </si>
  <si>
    <t>INE020B01018</t>
  </si>
  <si>
    <t>Finance</t>
  </si>
  <si>
    <t>VSTI01</t>
  </si>
  <si>
    <t>VST Industries Limited</t>
  </si>
  <si>
    <t>INE710A01016</t>
  </si>
  <si>
    <t>Cigarettes &amp; Tobacco Products</t>
  </si>
  <si>
    <t>NIRL01</t>
  </si>
  <si>
    <t>NIRLON LIMITED</t>
  </si>
  <si>
    <t>INE910A01012</t>
  </si>
  <si>
    <t>BINL01</t>
  </si>
  <si>
    <t>Indus Towers Limited</t>
  </si>
  <si>
    <t>INE121J01017</t>
  </si>
  <si>
    <t>Telecom - Services</t>
  </si>
  <si>
    <t>Sub Total</t>
  </si>
  <si>
    <t>Arbitrage</t>
  </si>
  <si>
    <t>RIND01</t>
  </si>
  <si>
    <t>Reliance Industries Limited</t>
  </si>
  <si>
    <t>INE002A01018</t>
  </si>
  <si>
    <t>Petroleum Products</t>
  </si>
  <si>
    <t>HDFB03</t>
  </si>
  <si>
    <t>HDFC Bank Limited</t>
  </si>
  <si>
    <t>INE040A01034</t>
  </si>
  <si>
    <t>Banks</t>
  </si>
  <si>
    <t>BTVL02</t>
  </si>
  <si>
    <t>Bharti Airtel Limited</t>
  </si>
  <si>
    <t>INE397D01024</t>
  </si>
  <si>
    <t>ULCC01</t>
  </si>
  <si>
    <t>Kotak Mahindra Bank Limited</t>
  </si>
  <si>
    <t>INE237A01036</t>
  </si>
  <si>
    <t>ZMPL01</t>
  </si>
  <si>
    <t>UltraTech Cement Limited</t>
  </si>
  <si>
    <t>INE481G01011</t>
  </si>
  <si>
    <t>Cement &amp; Cement Products</t>
  </si>
  <si>
    <t>TWAT02</t>
  </si>
  <si>
    <t>Eternal Limited</t>
  </si>
  <si>
    <t>INE758T01015</t>
  </si>
  <si>
    <t>Retailing</t>
  </si>
  <si>
    <t>MAHI02</t>
  </si>
  <si>
    <t>Titan Company Limited</t>
  </si>
  <si>
    <t>INE280A01028</t>
  </si>
  <si>
    <t>Consumer Durables</t>
  </si>
  <si>
    <t>TISC03</t>
  </si>
  <si>
    <t>Mahindra &amp; Mahindra Limited</t>
  </si>
  <si>
    <t>INE101A01026</t>
  </si>
  <si>
    <t>Automobiles</t>
  </si>
  <si>
    <t>JVSL04</t>
  </si>
  <si>
    <t>Tata Steel Limited</t>
  </si>
  <si>
    <t>INE081A01020</t>
  </si>
  <si>
    <t>Ferrous Metals</t>
  </si>
  <si>
    <t>DLFL01</t>
  </si>
  <si>
    <t>JSW Steel Limited</t>
  </si>
  <si>
    <t>INE019A01038</t>
  </si>
  <si>
    <t>NMDC01</t>
  </si>
  <si>
    <t>DLF Limited</t>
  </si>
  <si>
    <t>INE271C01023</t>
  </si>
  <si>
    <t>Realty</t>
  </si>
  <si>
    <t>BFSL02</t>
  </si>
  <si>
    <t>NMDC Limited</t>
  </si>
  <si>
    <t>INE584A01023</t>
  </si>
  <si>
    <t>Minerals &amp; Mining</t>
  </si>
  <si>
    <t>ABFS01</t>
  </si>
  <si>
    <t>Bajaj Finserv Limited</t>
  </si>
  <si>
    <t>INE918I01026</t>
  </si>
  <si>
    <t>BHAH02</t>
  </si>
  <si>
    <t>Aditya Birla Capital Limited</t>
  </si>
  <si>
    <t>INE674K01013</t>
  </si>
  <si>
    <t>SLIF01</t>
  </si>
  <si>
    <t>Bharat Heavy Electricals Limited</t>
  </si>
  <si>
    <t>INE257A01026</t>
  </si>
  <si>
    <t>Electrical Equipment</t>
  </si>
  <si>
    <t>GUAM02</t>
  </si>
  <si>
    <t>SBI Life Insurance Company Limited</t>
  </si>
  <si>
    <t>INE123W01016</t>
  </si>
  <si>
    <t>Insurance</t>
  </si>
  <si>
    <t>HINI02</t>
  </si>
  <si>
    <t>Ambuja Cements Limited</t>
  </si>
  <si>
    <t>INE079A01024</t>
  </si>
  <si>
    <t>UTIB02</t>
  </si>
  <si>
    <t>Hindalco Industries Limited</t>
  </si>
  <si>
    <t>INE038A01020</t>
  </si>
  <si>
    <t>Non - Ferrous Metals</t>
  </si>
  <si>
    <t>BAND01</t>
  </si>
  <si>
    <t>Axis Bank Limited</t>
  </si>
  <si>
    <t>INE238A01034</t>
  </si>
  <si>
    <t>CHEL02</t>
  </si>
  <si>
    <t>Bandhan Bank Limited</t>
  </si>
  <si>
    <t>INE545U01014</t>
  </si>
  <si>
    <t>RELS01</t>
  </si>
  <si>
    <t>Zydus Lifesciences Limited</t>
  </si>
  <si>
    <t>INE010B01027</t>
  </si>
  <si>
    <t>Pharmaceuticals &amp; Biotechnology</t>
  </si>
  <si>
    <t>GAIL01</t>
  </si>
  <si>
    <t>Jio Financial Services Limited</t>
  </si>
  <si>
    <t>INE758E01017</t>
  </si>
  <si>
    <t>KOMA03</t>
  </si>
  <si>
    <t>GAIL (India) Limited</t>
  </si>
  <si>
    <t>INE129A01019</t>
  </si>
  <si>
    <t>Special Situation</t>
  </si>
  <si>
    <t>CKIL01</t>
  </si>
  <si>
    <t>Cigniti Technologies Limited</t>
  </si>
  <si>
    <t>INE675C01017</t>
  </si>
  <si>
    <t>IT - Services</t>
  </si>
  <si>
    <t>(b) Reits</t>
  </si>
  <si>
    <t>EOPR01</t>
  </si>
  <si>
    <t>Embassy Office Parks REIT</t>
  </si>
  <si>
    <t>INE041025011</t>
  </si>
  <si>
    <t>BRFI01</t>
  </si>
  <si>
    <t>Brookfield India Real Estate Trust</t>
  </si>
  <si>
    <t>INE0FDU25010</t>
  </si>
  <si>
    <t>(c) Unlisted</t>
  </si>
  <si>
    <t>NIL</t>
  </si>
  <si>
    <t>Total</t>
  </si>
  <si>
    <t>Debt Instruments</t>
  </si>
  <si>
    <t>(a) Listed / awaiting listing on Stock Exchange</t>
  </si>
  <si>
    <t>GOI7424</t>
  </si>
  <si>
    <t>7.12% Tamilnadu SDL (MD 18/02/2032)</t>
  </si>
  <si>
    <t>IN3120250722</t>
  </si>
  <si>
    <t>Sovereign</t>
  </si>
  <si>
    <t>GOI5005</t>
  </si>
  <si>
    <t>7.72% Maharashtra SDL (MD 01/03/2031)</t>
  </si>
  <si>
    <t>IN2220220171</t>
  </si>
  <si>
    <t>GOI4932</t>
  </si>
  <si>
    <t>7.6% Karnataka SDL (MD 04/01/2033)</t>
  </si>
  <si>
    <t>IN1920220168</t>
  </si>
  <si>
    <t>GOI4555</t>
  </si>
  <si>
    <t>7.61% Gujarat SDL (MD 03/08/2032)</t>
  </si>
  <si>
    <t>IN1520220071</t>
  </si>
  <si>
    <t>NBAR787</t>
  </si>
  <si>
    <t>7.64% NABARD Sr 25B NCD (MD 06/12/2029)</t>
  </si>
  <si>
    <t>INE261F08EJ7</t>
  </si>
  <si>
    <t>ICRA AAA</t>
  </si>
  <si>
    <t>GOI3472</t>
  </si>
  <si>
    <t>7.08% Uttar Pradesh SDL (MD 17/02/2031)</t>
  </si>
  <si>
    <t>IN3320200295</t>
  </si>
  <si>
    <t>GOI3027</t>
  </si>
  <si>
    <t>6.95% Tamilnadu SDL (MD 17/02/2031)</t>
  </si>
  <si>
    <t>IN3120200362</t>
  </si>
  <si>
    <t>GOI7009</t>
  </si>
  <si>
    <t>7.01% Gujarat SDL (MD 03/09/2031)</t>
  </si>
  <si>
    <t>IN1520250136</t>
  </si>
  <si>
    <t>GOI4920</t>
  </si>
  <si>
    <t>7.55% Gujarat SDL (MD 28/12/2030)</t>
  </si>
  <si>
    <t>IN1520220170</t>
  </si>
  <si>
    <t>GOI5840</t>
  </si>
  <si>
    <t>7.39% Tamilnadu SDL (MD 12/06/2032)</t>
  </si>
  <si>
    <t>IN3120240111</t>
  </si>
  <si>
    <t>GOI4815</t>
  </si>
  <si>
    <t>7.81% Gujarat SDL (MD 12/10/2032)</t>
  </si>
  <si>
    <t>IN1520220113</t>
  </si>
  <si>
    <t>GOI5037</t>
  </si>
  <si>
    <t>7.69% Maharashtra SDL (MD 15/03/2031)</t>
  </si>
  <si>
    <t>IN2220220213</t>
  </si>
  <si>
    <t>GOI5368</t>
  </si>
  <si>
    <t>7.7% Karnataka SDL (MD 08/11/2033)</t>
  </si>
  <si>
    <t>IN1920230068</t>
  </si>
  <si>
    <t>GOI3253</t>
  </si>
  <si>
    <t>7.93% Uttar Pradesh SDL (MD 24/03/2030)</t>
  </si>
  <si>
    <t>IN3320190272</t>
  </si>
  <si>
    <t>GOI5023</t>
  </si>
  <si>
    <t>7.7% Maharashtra SDL (MD 08/03/2031)</t>
  </si>
  <si>
    <t>IN2220220197</t>
  </si>
  <si>
    <t>GOI5833</t>
  </si>
  <si>
    <t>7.02% GOI (MD 18/06/2031)</t>
  </si>
  <si>
    <t>IN0020240076</t>
  </si>
  <si>
    <t>GOI5195</t>
  </si>
  <si>
    <t>7.33% Maharashtra SDL (MD 31/05/2031)</t>
  </si>
  <si>
    <t>IN2220230055</t>
  </si>
  <si>
    <t>SIDB593</t>
  </si>
  <si>
    <t>7.49% SIDBI NCD Ser VIII (MD 11/06/2029)</t>
  </si>
  <si>
    <t>INE556F08KX8</t>
  </si>
  <si>
    <t>CRISIL AAA</t>
  </si>
  <si>
    <t>SIDB591</t>
  </si>
  <si>
    <t>7.42% SIDBI NCD Sr VII (MD 12/03/2029)</t>
  </si>
  <si>
    <t>INE556F08KW0</t>
  </si>
  <si>
    <t>LICH684</t>
  </si>
  <si>
    <t>7.57% LIC Hsg Fin NCD Tr 447 Op I (MD 18/10/2029)</t>
  </si>
  <si>
    <t>INE115A07QY1</t>
  </si>
  <si>
    <t>BAFL974</t>
  </si>
  <si>
    <t>7.3763% Bajaj Fina NCD (MD 26/06/2028) #</t>
  </si>
  <si>
    <t>INE296A07TJ4</t>
  </si>
  <si>
    <t>NBAR803</t>
  </si>
  <si>
    <t>7.40 % NABARD NCD Sr 25D (MD 29/04/2030)</t>
  </si>
  <si>
    <t>INE261F08EL3</t>
  </si>
  <si>
    <t>GOI3659</t>
  </si>
  <si>
    <t>6.98% Tamilnadu SDL (MD 14/07/2031)</t>
  </si>
  <si>
    <t>IN3120210114</t>
  </si>
  <si>
    <t>GOI7466</t>
  </si>
  <si>
    <t>7.38% Karnataka SDL (MD 04/09/2034)</t>
  </si>
  <si>
    <t>IN1920250272</t>
  </si>
  <si>
    <t>GOI7449</t>
  </si>
  <si>
    <t>6.77% Maharashtra SDL (MD 25/02/2030)</t>
  </si>
  <si>
    <t>IN2220250467</t>
  </si>
  <si>
    <t>BAFL977</t>
  </si>
  <si>
    <t>7.38% Bajaj Finance Ltd NCD Opt II (MD 28/06/2030)</t>
  </si>
  <si>
    <t>INE296A07TL0</t>
  </si>
  <si>
    <t>GOI6535</t>
  </si>
  <si>
    <t>7.14% Madhya Pradesh SDL (MD 19/03/2032)</t>
  </si>
  <si>
    <t>IN2120240246</t>
  </si>
  <si>
    <t>GOI6690</t>
  </si>
  <si>
    <t>7.05% Madhya Pradesh SDL (MD 26/03/2032)</t>
  </si>
  <si>
    <t>IN2120240279</t>
  </si>
  <si>
    <t>LICH700</t>
  </si>
  <si>
    <t>7.07% LIC Hsg Fin Tr 455 NCD (MD 29/04/2030)</t>
  </si>
  <si>
    <t>INE115A07RG6</t>
  </si>
  <si>
    <t>GOI5052</t>
  </si>
  <si>
    <t>7.73% Maharashtra SDL (MD 29/03/2032)</t>
  </si>
  <si>
    <t>IN2220220254</t>
  </si>
  <si>
    <t>GOI5006</t>
  </si>
  <si>
    <t>7.74% Maharashtra SDL (MD 01/03/2033)</t>
  </si>
  <si>
    <t>IN2220220189</t>
  </si>
  <si>
    <t>GOI6138</t>
  </si>
  <si>
    <t>7.33% Tamilnadu SDL (MD 24/07/2032)</t>
  </si>
  <si>
    <t>IN3120240152</t>
  </si>
  <si>
    <t>GOI3493</t>
  </si>
  <si>
    <t>6.78% Maharashtra SDL (MD 25/05/2031)</t>
  </si>
  <si>
    <t>IN2220210073</t>
  </si>
  <si>
    <t>GOI2188</t>
  </si>
  <si>
    <t>8.22% Karnataka SDL (MD 30/01/2031)</t>
  </si>
  <si>
    <t>IN1920180156</t>
  </si>
  <si>
    <t>GOI5144</t>
  </si>
  <si>
    <t>7.34% Maharashtra SDL (MD 14/06/2031)</t>
  </si>
  <si>
    <t>IN2220230071</t>
  </si>
  <si>
    <t>GOI3710</t>
  </si>
  <si>
    <t>7.02% Karnataka SDL (MD 29/12/2031)</t>
  </si>
  <si>
    <t>IN1920210193</t>
  </si>
  <si>
    <t>GOI4808</t>
  </si>
  <si>
    <t>7.76% Maharashtra SDL (MD 04/10/2030)</t>
  </si>
  <si>
    <t>IN2220220122</t>
  </si>
  <si>
    <t>GOI4829</t>
  </si>
  <si>
    <t>7.82% Tamilnadu SDL (MD 27/10/2032)</t>
  </si>
  <si>
    <t>IN3120220188</t>
  </si>
  <si>
    <t>GOI5615</t>
  </si>
  <si>
    <t>7.68% Tamilnadu SDL (MD 25/10/2030)</t>
  </si>
  <si>
    <t>IN3120230278</t>
  </si>
  <si>
    <t>GOI4450</t>
  </si>
  <si>
    <t>7.7% Maharashtra SDL (MD 25/05/2032)</t>
  </si>
  <si>
    <t>IN2220220064</t>
  </si>
  <si>
    <t>GOI5601</t>
  </si>
  <si>
    <t>7.6% Tamilnadu SDL (MD 31/01/2031)</t>
  </si>
  <si>
    <t>IN3120230401</t>
  </si>
  <si>
    <t>GOI4811</t>
  </si>
  <si>
    <t>7.79% Rajasthan SDL (MD 04/10/2032)</t>
  </si>
  <si>
    <t>IN2920220174</t>
  </si>
  <si>
    <t>GOI4737</t>
  </si>
  <si>
    <t>7.64% Maharashtra SDL (MD 28/09/2032)</t>
  </si>
  <si>
    <t>IN2220220114</t>
  </si>
  <si>
    <t>GOI5811</t>
  </si>
  <si>
    <t>7.38% Tamilnadu SDL (MD 29/05/2033)</t>
  </si>
  <si>
    <t>IN3120240079</t>
  </si>
  <si>
    <t>GOI6435</t>
  </si>
  <si>
    <t>7.08% Karnataka SDL (MD 12/08/2031)</t>
  </si>
  <si>
    <t>IN1920240232</t>
  </si>
  <si>
    <t>GOI5201</t>
  </si>
  <si>
    <t>7.39% Tamilnadu SDL (MD 26/07/2033)</t>
  </si>
  <si>
    <t>IN3120230179</t>
  </si>
  <si>
    <t>GOI3029</t>
  </si>
  <si>
    <t>7.05% Rajasthan SDL (MD 17/02/2031)</t>
  </si>
  <si>
    <t>IN2920200689</t>
  </si>
  <si>
    <t>GOI2740</t>
  </si>
  <si>
    <t>7.1% Maharashtra SDL (MD 30/09/2032)</t>
  </si>
  <si>
    <t>IN2220200207</t>
  </si>
  <si>
    <t>GOI3511</t>
  </si>
  <si>
    <t>6.83% Maharashtra SDL (MD 23/06/2031)</t>
  </si>
  <si>
    <t>IN2220210131</t>
  </si>
  <si>
    <t>IGIF47</t>
  </si>
  <si>
    <t>7.07% IndiGrid Inf NCD SR AF (20/06/2030)</t>
  </si>
  <si>
    <t>INE219X07520</t>
  </si>
  <si>
    <t>GOI2939</t>
  </si>
  <si>
    <t>6.52% Karnataka SDL (MD 16/12/2030)</t>
  </si>
  <si>
    <t>IN1920200491</t>
  </si>
  <si>
    <t>GOI2963</t>
  </si>
  <si>
    <t>6.53% Tamilnadu SDL (MD 06/01/2031)</t>
  </si>
  <si>
    <t>IN3120200339</t>
  </si>
  <si>
    <t>GOI3891</t>
  </si>
  <si>
    <t>6.88% Karnataka SDL (MD 08/12/2032)</t>
  </si>
  <si>
    <t>IN1920210144</t>
  </si>
  <si>
    <t>GOI2714</t>
  </si>
  <si>
    <t>6.33% Tamilnadu SDL (MD 22/07/2030)</t>
  </si>
  <si>
    <t>IN3120200222</t>
  </si>
  <si>
    <t>GOI3700</t>
  </si>
  <si>
    <t>6.89% Karnataka SDL (MD 15/12/2033)</t>
  </si>
  <si>
    <t>IN1920210169</t>
  </si>
  <si>
    <t>GOI2955</t>
  </si>
  <si>
    <t>6.62% Karnataka SDL (MD 30/12/2032)</t>
  </si>
  <si>
    <t>IN1920200541</t>
  </si>
  <si>
    <t>GOI2360</t>
  </si>
  <si>
    <t>8.68% Andhra Pradesh SDL (MD 24/10/2030)</t>
  </si>
  <si>
    <t>IN1020180304</t>
  </si>
  <si>
    <t>GOI2444</t>
  </si>
  <si>
    <t>7.93% Karnataka SDL (MD 08/04/2031)</t>
  </si>
  <si>
    <t>IN1920200020</t>
  </si>
  <si>
    <t>GOI4854</t>
  </si>
  <si>
    <t>7.68% Karnataka SDL (MD 16/11/2031)</t>
  </si>
  <si>
    <t>IN1920220010</t>
  </si>
  <si>
    <t>GOI4804</t>
  </si>
  <si>
    <t>7.79% Tamilnadu SDL (MD 04/10/2032)</t>
  </si>
  <si>
    <t>IN3120220170</t>
  </si>
  <si>
    <t>GOI6178</t>
  </si>
  <si>
    <t>7.67% Andhra Pradesh SDL (MD 25/05/2031)</t>
  </si>
  <si>
    <t>IN1020220126</t>
  </si>
  <si>
    <t>GOI5036</t>
  </si>
  <si>
    <t>7.66% Maharashtra SDL (MD 15/03/2033)</t>
  </si>
  <si>
    <t>IN2220220221</t>
  </si>
  <si>
    <t>GOI5357</t>
  </si>
  <si>
    <t>7.73% Rajasthan SDL (MD 01/11/2033)</t>
  </si>
  <si>
    <t>IN2920230256</t>
  </si>
  <si>
    <t>IGIF45</t>
  </si>
  <si>
    <t>7.87% IndiGRID Infra Trust Ser Y (MD 24/02/2027)</t>
  </si>
  <si>
    <t>INE219X07454</t>
  </si>
  <si>
    <t>GOI5333</t>
  </si>
  <si>
    <t>7.65% Tamilnadu SDL (MD 18/10/2033)</t>
  </si>
  <si>
    <t>IN3120230260</t>
  </si>
  <si>
    <t>GOI5156</t>
  </si>
  <si>
    <t>7.39% Tamilnadu SDL (MD 21/06/2033)</t>
  </si>
  <si>
    <t>IN3120230096</t>
  </si>
  <si>
    <t>GOI3050</t>
  </si>
  <si>
    <t>7.17% Uttar Pradesh SDL (MD 10/03/2031)</t>
  </si>
  <si>
    <t>IN3320200329</t>
  </si>
  <si>
    <t>GOI2418</t>
  </si>
  <si>
    <t>7.15% Andhra Pradesh SDL (MD 04/03/2031)</t>
  </si>
  <si>
    <t>IN1020190519</t>
  </si>
  <si>
    <t>GOI6010</t>
  </si>
  <si>
    <t>7.27% Tamilnadu SDL (MD 31/07/2032)</t>
  </si>
  <si>
    <t>IN3120240186</t>
  </si>
  <si>
    <t>GOI3984</t>
  </si>
  <si>
    <t>7.03% Rajasthan SDL (MD 29/12/2031)</t>
  </si>
  <si>
    <t>IN2920210415</t>
  </si>
  <si>
    <t>GOI2932</t>
  </si>
  <si>
    <t>6.53% Karnataka SDL (MD 02/12/2030)</t>
  </si>
  <si>
    <t>IN1920200459</t>
  </si>
  <si>
    <t>GOI4283</t>
  </si>
  <si>
    <t>6.94% Rajasthan SDL (MD 29/09/2033)</t>
  </si>
  <si>
    <t>IN2920210308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</si>
  <si>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</si>
  <si>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</si>
  <si>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</si>
  <si>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</si>
  <si>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</si>
  <si>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</si>
  <si>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</si>
  <si>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Mutual Fund Units</t>
  </si>
  <si>
    <t>143269</t>
  </si>
  <si>
    <t>Parag Parikh Liquid Fund- Direct Plan- Growth</t>
  </si>
  <si>
    <t>INF879O01068</t>
  </si>
  <si>
    <t xml:space="preserve"> </t>
  </si>
  <si>
    <t>Reverse Repo / TREPS</t>
  </si>
  <si>
    <t>REP7_300426</t>
  </si>
  <si>
    <t>TRP_040526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</si>
  <si>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</si>
  <si>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</si>
  <si>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</si>
  <si>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</si>
  <si>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</si>
  <si>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</si>
  <si>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</si>
  <si>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</si>
  <si>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GAILMAY26</t>
  </si>
  <si>
    <t>HDFC Bank Limited May 2026 Future</t>
  </si>
  <si>
    <t>(Short)</t>
  </si>
  <si>
    <t>RELSMAY26</t>
  </si>
  <si>
    <t>Bharti Airtel Limited May 2026 Future</t>
  </si>
  <si>
    <t>CHELMAY26</t>
  </si>
  <si>
    <t>Reliance Industries Limited May 2026 Future</t>
  </si>
  <si>
    <t>BANDMAY26</t>
  </si>
  <si>
    <t>Reliance Industries Limited June 2026 Future</t>
  </si>
  <si>
    <t>UTIBMAY26</t>
  </si>
  <si>
    <t>Kotak Mahindra Bank Limited May 2026 Future</t>
  </si>
  <si>
    <t>HINIMAY26</t>
  </si>
  <si>
    <t>Coforge Limited May 2026 Future</t>
  </si>
  <si>
    <t>GUAMMAY26</t>
  </si>
  <si>
    <t>UltraTech Cement Limited June 2026 Future</t>
  </si>
  <si>
    <t>SLIFMAY26</t>
  </si>
  <si>
    <t>Titan Company Limited May 2026 Future</t>
  </si>
  <si>
    <t>BHAHMAY26</t>
  </si>
  <si>
    <t>Eternal Limited June 2026 Future</t>
  </si>
  <si>
    <t>ABFSMAY26</t>
  </si>
  <si>
    <t>Tata Steel Limited May 2026 Future</t>
  </si>
  <si>
    <t>BFSLMAY26</t>
  </si>
  <si>
    <t>Mahindra &amp; Mahindra Limited June 2026 Future</t>
  </si>
  <si>
    <t>ZMPLMAY26</t>
  </si>
  <si>
    <t>JSW Steel Limited May 2026 Future</t>
  </si>
  <si>
    <t>NMDCMAY26</t>
  </si>
  <si>
    <t>DLF Limited May 2026 Future</t>
  </si>
  <si>
    <t>DLFLMAY26</t>
  </si>
  <si>
    <t>NMDC Limited May 2026 Future</t>
  </si>
  <si>
    <t>JVSLMAY26</t>
  </si>
  <si>
    <t>Eternal Limited May 2026 Future</t>
  </si>
  <si>
    <t>TISCMAY26</t>
  </si>
  <si>
    <t>Bajaj Finserv Limited May 2026 Future</t>
  </si>
  <si>
    <t>MAHIJUN26</t>
  </si>
  <si>
    <t>Bharat Heavy Electricals Limited May 2026 Future</t>
  </si>
  <si>
    <t>ZMPLJUN26</t>
  </si>
  <si>
    <t>Aditya Birla Capital Limited May 2026 Future</t>
  </si>
  <si>
    <t>TWATMAY26</t>
  </si>
  <si>
    <t>Ambuja Cements Limited May 2026 Future</t>
  </si>
  <si>
    <t>ULCCJUN26</t>
  </si>
  <si>
    <t>SBI Life Insurance Company Limited May 2026 Future</t>
  </si>
  <si>
    <t>NITLMAY26</t>
  </si>
  <si>
    <t>Hindalco Industries Limited May 2026 Future</t>
  </si>
  <si>
    <t>KMBKMAY26</t>
  </si>
  <si>
    <t>Zydus Lifesciences Limited May 2026 Future</t>
  </si>
  <si>
    <t>RINDJUN26</t>
  </si>
  <si>
    <t>Bandhan Bank Limited May 2026 Future</t>
  </si>
  <si>
    <t>RINDMAY26</t>
  </si>
  <si>
    <t>Axis Bank Limited May 2026 Future</t>
  </si>
  <si>
    <t>BTVLMAY26</t>
  </si>
  <si>
    <t>GAIL (India) Limited May 2026 Future</t>
  </si>
  <si>
    <t>$0.00%</t>
  </si>
  <si>
    <t>HDFBMAY26</t>
  </si>
  <si>
    <t>Jio Financial Services Limited May 2026 Future</t>
  </si>
  <si>
    <t># Traded</t>
  </si>
  <si>
    <t xml:space="preserve">$  Less Than 0.01% of Net Asset Value </t>
  </si>
  <si>
    <t>~ Yield to Maturity (YTM) as on April 30, 2026</t>
  </si>
  <si>
    <t>^ Pursuant to AMFI circular no. 135/BP/91/2020-21, Yield to Call (YTC) for AT-1 bonds and Tier-2 bonds as on April 30,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</si>
  <si>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</si>
  <si>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</si>
  <si>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</si>
  <si>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</si>
  <si>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</si>
  <si>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</si>
  <si>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</si>
  <si>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</si>
  <si>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</t>
  </si>
  <si>
    <t>Options</t>
  </si>
  <si>
    <t>Direct Plan</t>
  </si>
  <si>
    <t>Parag Parikh Dynamic Asset Allocation Fund - Direct Plan - Growth</t>
  </si>
  <si>
    <t>Parag Parikh Dynamic Asset Allocation Fund - Direct Plan - Monthly IDCW</t>
  </si>
  <si>
    <t>Regular Plan</t>
  </si>
  <si>
    <t>Parag Parikh Dynamic Asset Allocation Fund - Regular Plan - Growth</t>
  </si>
  <si>
    <t>Parag Parikh Dynamic Asset Allocation Fund - Regular Plan - Monthly IDCW</t>
  </si>
  <si>
    <t>3.   Total Dividend (Net) declared during the period ended 30 April 2026  - Nil</t>
  </si>
  <si>
    <t>Record Date</t>
  </si>
  <si>
    <t>Monthly IDCW* (Direct)</t>
  </si>
  <si>
    <t>IDCW* Per Unit
(Huf &amp; Individuals)</t>
  </si>
  <si>
    <t>IDCW* Per Unit 
(Others)</t>
  </si>
  <si>
    <t>Apr 2026</t>
  </si>
  <si>
    <t>Direct Plan- Monthly IDCW*</t>
  </si>
  <si>
    <t>Monthly IDCW* (Regular)</t>
  </si>
  <si>
    <t>Regular Plan- Monthly IDCW*</t>
  </si>
  <si>
    <t>4.   Total Bonus declared during the period ended Apr 2026  - Nil</t>
  </si>
  <si>
    <t>5.    Total outstanding exposure in derivative instruments as on Apr 2026: Rs. (3500656463.5)</t>
  </si>
  <si>
    <t xml:space="preserve">       (Gross exposure means sum of all long and short positions in derivatives)</t>
  </si>
  <si>
    <t>6.    Total investment in Foreign Securities / ADRs / GDRs as on 30 Apr 2026: Rs. Nil</t>
  </si>
  <si>
    <t>7.    Details of transactions of Credit Default Swap for the month ended 30 April 2026 - Nil</t>
  </si>
  <si>
    <t>8.   Average Portfolio Maturity is 1050 Days</t>
  </si>
  <si>
    <t>9.  Repo transactions in corporate debt securities during the period ending 30 April 2026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</si>
  <si>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</si>
  <si>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</si>
  <si>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</si>
  <si>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</si>
  <si>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</si>
  <si>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</si>
  <si>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</si>
  <si>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</si>
  <si>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</si>
  <si>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</si>
  <si>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</si>
  <si>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</si>
  <si>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>12.  Deviation from the valuation prices given by valuation agencies: NIL</t>
  </si>
  <si>
    <t>13.  Disclosure for investments in derivative instruments</t>
  </si>
  <si>
    <t>A. Hedging Positions through Futures as on 30 April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</si>
  <si>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</si>
  <si>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</si>
  <si>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</si>
  <si>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</si>
  <si>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</si>
  <si>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in Rs. Lakhs</t>
  </si>
  <si>
    <t>MAY26</t>
  </si>
  <si>
    <t>Short</t>
  </si>
  <si>
    <t>JUN26</t>
  </si>
  <si>
    <t>Coforge Limited</t>
  </si>
  <si>
    <t>Total exposure through futures as  % of net assets : (12.93%)</t>
  </si>
  <si>
    <t xml:space="preserve">For the period 01-Apr-2026 to 30-Apr-2026,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</si>
  <si>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</si>
  <si>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</si>
  <si>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</si>
  <si>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</si>
  <si>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</si>
  <si>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</si>
  <si>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</si>
  <si>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</si>
  <si>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</si>
  <si>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</si>
  <si>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30-Apr-2026 :  Nil</t>
  </si>
  <si>
    <t>C. Hedging Position through Put Option as on 30-Apr-2026 : Nil</t>
  </si>
  <si>
    <t>D. Other than Hedging Positions through Options as on 30-Apr-2026: Nil</t>
  </si>
  <si>
    <t xml:space="preserve">For the period 01-Apr-2026 to 30-Apr-2026, the following details specified for non-hedging transactions through options which have already been exercised/expired : 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</si>
  <si>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</si>
  <si>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</si>
  <si>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</si>
  <si>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30-Apr-2026: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</si>
  <si>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</si>
  <si>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</si>
  <si>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</si>
  <si>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</si>
  <si>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</si>
  <si>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</si>
  <si>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PPDAAF</t>
  </si>
  <si>
    <t>PPDAAF (Direct Plan)</t>
  </si>
  <si>
    <t>CRISIL Hybrid 50+50 - Moderate Index</t>
  </si>
  <si>
    <t>Nifty 50 TRI</t>
  </si>
  <si>
    <t>Since Inception (27 Feb, 2024)</t>
  </si>
  <si>
    <t>April 30, 2025 to April 30, 2026 (Last 1 Year)</t>
  </si>
  <si>
    <t>April 28, 2023 to April 30, 2026 (Last 3 Years)</t>
  </si>
  <si>
    <t>Total Amount Invested</t>
  </si>
  <si>
    <t>NA</t>
  </si>
  <si>
    <t>Market value of Investment</t>
  </si>
  <si>
    <t>Returns (Annualised) (%)</t>
  </si>
  <si>
    <t>CRISIL Hybrid 50+50 - Moderate Index (Annualised) (%)</t>
  </si>
  <si>
    <t>Nifty 50 TRI (Annualised) (%)</t>
  </si>
  <si>
    <t>SIP Investment Performance - Parag Parikh Dynamic Asset Allocation Fund - Direct Plan - Growth</t>
  </si>
  <si>
    <t>Debt Quants as on  as on April 30, 2026</t>
  </si>
  <si>
    <t>Avg maturity of the fund (years)</t>
  </si>
  <si>
    <t>Modified duration (years)</t>
  </si>
  <si>
    <t>Macaulay Duration (years)</t>
  </si>
  <si>
    <t>YTM** ( Regular &amp; Direct )</t>
  </si>
  <si>
    <t>All the above debt quants calculated on amount invest in debt securities (including accured interest), deployment of funds in TREPS &amp; Reverse Repo and net receivables/payable.</t>
  </si>
  <si>
    <t>** YTM is calculated on the basis of annualised yield for all securities.</t>
  </si>
  <si>
    <t>This Product is suitable for investors who are seeking*</t>
  </si>
  <si>
    <t xml:space="preserve">     -    Capital Appreciation &amp; Income generation over medium to long term.</t>
  </si>
  <si>
    <t xml:space="preserve">     -  Investment in equity and equity related instruments as well as debt and money market instruments while managing risk through active asset allocation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</si>
  <si>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</si>
  <si>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</si>
  <si>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</si>
  <si>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50+50 Moderate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</si>
</sst>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dd/mm/yyyy;@"/>
    <numFmt numFmtId="170" formatCode="[$-809]dd\ mmmm\ yyyy;@"/>
    <numFmt numFmtId="171" formatCode="0.0000"/>
    <numFmt numFmtId="172" formatCode="[$-409]d/mmm/yy;@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8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2" applyFont="1" applyBorder="1"/>
    <xf numFmtId="0" fontId="7" fillId="0" borderId="21" xfId="2" applyFont="1" applyBorder="1"/>
    <xf numFmtId="168" fontId="7" fillId="0" borderId="21" xfId="3" applyNumberFormat="1" applyFont="1" applyFill="1" applyBorder="1"/>
    <xf numFmtId="168" fontId="9" fillId="0" borderId="21" xfId="4" applyNumberFormat="1" applyFont="1" applyFill="1" applyBorder="1"/>
    <xf numFmtId="43" fontId="7" fillId="0" borderId="21" xfId="4" applyFont="1" applyFill="1" applyBorder="1" applyAlignment="1">
      <alignment horizontal="right"/>
    </xf>
    <xf numFmtId="169" fontId="9" fillId="0" borderId="22" xfId="2" applyNumberFormat="1" applyFont="1" applyBorder="1"/>
    <xf numFmtId="0" fontId="9" fillId="0" borderId="23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43" fontId="9" fillId="0" borderId="0" xfId="4" applyFont="1" applyFill="1" applyBorder="1"/>
    <xf numFmtId="169" fontId="9" fillId="0" borderId="24" xfId="2" applyNumberFormat="1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23" xfId="2" applyFont="1" applyBorder="1" applyAlignment="1">
      <alignment vertical="top"/>
    </xf>
    <xf numFmtId="170" fontId="7" fillId="0" borderId="0" xfId="2" applyNumberFormat="1" applyFont="1"/>
    <xf numFmtId="0" fontId="7" fillId="0" borderId="18" xfId="2" applyFont="1" applyBorder="1"/>
    <xf numFmtId="170" fontId="7" fillId="0" borderId="18" xfId="2" applyNumberFormat="1" applyFont="1" applyBorder="1"/>
    <xf numFmtId="171" fontId="9" fillId="0" borderId="18" xfId="2" applyNumberFormat="1" applyFont="1" applyBorder="1"/>
    <xf numFmtId="0" fontId="9" fillId="0" borderId="18" xfId="2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5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5" fontId="4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top"/>
    </xf>
    <xf numFmtId="0" fontId="9" fillId="0" borderId="25" xfId="2" applyFont="1" applyBorder="1" applyAlignment="1">
      <alignment vertical="top"/>
    </xf>
    <xf numFmtId="15" fontId="7" fillId="0" borderId="18" xfId="5" applyNumberFormat="1" applyFont="1" applyBorder="1" applyAlignment="1">
      <alignment horizontal="center" vertical="top"/>
    </xf>
    <xf numFmtId="0" fontId="7" fillId="0" borderId="18" xfId="5" applyFont="1" applyBorder="1" applyAlignment="1">
      <alignment horizontal="center" vertical="top" wrapText="1"/>
    </xf>
    <xf numFmtId="172" fontId="9" fillId="0" borderId="18" xfId="5" quotePrefix="1" applyNumberFormat="1" applyFont="1" applyBorder="1" applyAlignment="1">
      <alignment horizontal="center" vertical="top"/>
    </xf>
    <xf numFmtId="0" fontId="9" fillId="0" borderId="18" xfId="5" applyFont="1" applyBorder="1" applyAlignment="1">
      <alignment vertical="top" wrapText="1"/>
    </xf>
    <xf numFmtId="0" fontId="9" fillId="0" borderId="18" xfId="0" applyFont="1" applyBorder="1"/>
    <xf numFmtId="15" fontId="9" fillId="0" borderId="18" xfId="5" applyNumberFormat="1" applyFont="1" applyBorder="1" applyAlignment="1">
      <alignment horizontal="center" vertical="top"/>
    </xf>
    <xf numFmtId="172" fontId="9" fillId="0" borderId="0" xfId="5" quotePrefix="1" applyNumberFormat="1" applyFont="1" applyAlignment="1">
      <alignment horizontal="center" vertical="top"/>
    </xf>
    <xf numFmtId="0" fontId="9" fillId="0" borderId="0" xfId="5" applyFont="1" applyAlignment="1">
      <alignment vertical="top" wrapText="1"/>
    </xf>
    <xf numFmtId="0" fontId="9" fillId="0" borderId="0" xfId="0" applyFont="1"/>
    <xf numFmtId="0" fontId="2" fillId="0" borderId="0" xfId="5" applyFont="1"/>
    <xf numFmtId="4" fontId="9" fillId="0" borderId="0" xfId="2" applyNumberFormat="1" applyFont="1" applyAlignment="1">
      <alignment vertical="top"/>
    </xf>
    <xf numFmtId="164" fontId="9" fillId="0" borderId="0" xfId="2" applyNumberFormat="1" applyFont="1" applyAlignment="1">
      <alignment vertical="top"/>
    </xf>
    <xf numFmtId="0" fontId="9" fillId="0" borderId="23" xfId="6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9" fillId="0" borderId="23" xfId="2" applyFont="1" applyBorder="1" applyAlignment="1">
      <alignment horizontal="left" vertical="top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2" fontId="9" fillId="0" borderId="0" xfId="4" applyNumberFormat="1" applyFont="1" applyFill="1" applyBorder="1"/>
    <xf numFmtId="43" fontId="9" fillId="0" borderId="18" xfId="2" applyNumberFormat="1" applyFont="1" applyBorder="1" applyAlignment="1">
      <alignment vertical="top"/>
    </xf>
    <xf numFmtId="2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0" xfId="7" applyNumberFormat="1" applyFont="1" applyFill="1" applyBorder="1"/>
    <xf numFmtId="167" fontId="9" fillId="0" borderId="18" xfId="6" applyNumberFormat="1" applyFont="1" applyBorder="1"/>
    <xf numFmtId="0" fontId="9" fillId="0" borderId="0" xfId="6" applyFont="1"/>
    <xf numFmtId="10" fontId="9" fillId="0" borderId="0" xfId="4" applyNumberFormat="1" applyFont="1" applyFill="1" applyBorder="1"/>
    <xf numFmtId="165" fontId="9" fillId="0" borderId="0" xfId="4" applyNumberFormat="1" applyFont="1" applyFill="1" applyBorder="1"/>
    <xf numFmtId="43" fontId="9" fillId="0" borderId="18" xfId="6" applyNumberFormat="1" applyFont="1" applyBorder="1"/>
    <xf numFmtId="167" fontId="2" fillId="0" borderId="24" xfId="5" applyNumberFormat="1" applyFont="1" applyBorder="1"/>
    <xf numFmtId="169" fontId="9" fillId="0" borderId="0" xfId="2" applyNumberFormat="1" applyFont="1"/>
    <xf numFmtId="10" fontId="9" fillId="0" borderId="0" xfId="7" applyNumberFormat="1" applyFont="1" applyFill="1" applyBorder="1"/>
    <xf numFmtId="0" fontId="9" fillId="0" borderId="23" xfId="6" applyFont="1" applyBorder="1"/>
    <xf numFmtId="4" fontId="9" fillId="0" borderId="0" xfId="6" applyNumberFormat="1" applyFont="1"/>
    <xf numFmtId="0" fontId="7" fillId="0" borderId="0" xfId="6" applyFont="1"/>
    <xf numFmtId="0" fontId="7" fillId="0" borderId="23" xfId="6" applyFont="1" applyBorder="1" applyAlignment="1">
      <alignment vertical="top"/>
    </xf>
    <xf numFmtId="0" fontId="9" fillId="0" borderId="0" xfId="6" applyFont="1" applyAlignment="1">
      <alignment vertical="top"/>
    </xf>
    <xf numFmtId="173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9" fillId="0" borderId="18" xfId="6" applyFont="1" applyBorder="1" applyAlignment="1">
      <alignment vertical="top"/>
    </xf>
    <xf numFmtId="174" fontId="9" fillId="0" borderId="18" xfId="2" applyNumberFormat="1" applyFont="1" applyBorder="1"/>
    <xf numFmtId="4" fontId="9" fillId="0" borderId="26" xfId="2" applyNumberFormat="1" applyFont="1" applyBorder="1" applyAlignment="1">
      <alignment horizontal="center" vertical="center" wrapText="1"/>
    </xf>
    <xf numFmtId="4" fontId="9" fillId="0" borderId="27" xfId="2" applyNumberFormat="1" applyFont="1" applyBorder="1" applyAlignment="1">
      <alignment horizontal="center" vertical="center" wrapText="1"/>
    </xf>
    <xf numFmtId="4" fontId="9" fillId="0" borderId="28" xfId="2" applyNumberFormat="1" applyFont="1" applyBorder="1" applyAlignment="1">
      <alignment horizontal="center" vertical="center" wrapText="1"/>
    </xf>
    <xf numFmtId="174" fontId="9" fillId="0" borderId="0" xfId="2" applyNumberFormat="1" applyFont="1"/>
    <xf numFmtId="4" fontId="9" fillId="0" borderId="0" xfId="2" applyNumberFormat="1" applyFont="1" applyAlignment="1">
      <alignment horizontal="center" vertical="center" wrapText="1"/>
    </xf>
    <xf numFmtId="175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3" xfId="5" applyFont="1" applyBorder="1"/>
    <xf numFmtId="0" fontId="7" fillId="0" borderId="0" xfId="5" applyFont="1"/>
    <xf numFmtId="0" fontId="6" fillId="0" borderId="0" xfId="5" applyFont="1"/>
    <xf numFmtId="0" fontId="9" fillId="0" borderId="0" xfId="5" applyFont="1"/>
    <xf numFmtId="43" fontId="2" fillId="0" borderId="24" xfId="4" applyFont="1" applyFill="1" applyBorder="1"/>
    <xf numFmtId="0" fontId="9" fillId="0" borderId="18" xfId="5" applyFont="1" applyBorder="1"/>
    <xf numFmtId="168" fontId="9" fillId="0" borderId="18" xfId="4" applyNumberFormat="1" applyFont="1" applyFill="1" applyBorder="1"/>
    <xf numFmtId="4" fontId="9" fillId="0" borderId="0" xfId="3" applyNumberFormat="1" applyFont="1" applyFill="1" applyBorder="1"/>
    <xf numFmtId="0" fontId="9" fillId="0" borderId="23" xfId="5" applyFont="1" applyBorder="1"/>
    <xf numFmtId="167" fontId="9" fillId="0" borderId="0" xfId="3" applyFont="1" applyFill="1" applyBorder="1"/>
    <xf numFmtId="0" fontId="9" fillId="0" borderId="23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3" xfId="2" applyFont="1" applyBorder="1"/>
    <xf numFmtId="0" fontId="7" fillId="0" borderId="0" xfId="2" applyFont="1"/>
    <xf numFmtId="4" fontId="9" fillId="0" borderId="0" xfId="2" applyNumberFormat="1" applyFont="1"/>
    <xf numFmtId="176" fontId="9" fillId="0" borderId="0" xfId="2" applyNumberFormat="1" applyFont="1"/>
    <xf numFmtId="0" fontId="9" fillId="0" borderId="23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7" fillId="0" borderId="25" xfId="2" applyFont="1" applyBorder="1"/>
    <xf numFmtId="0" fontId="9" fillId="0" borderId="29" xfId="2" applyFont="1" applyBorder="1"/>
    <xf numFmtId="169" fontId="9" fillId="0" borderId="30" xfId="2" applyNumberFormat="1" applyFont="1" applyBorder="1"/>
    <xf numFmtId="0" fontId="9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10" fontId="9" fillId="0" borderId="18" xfId="0" applyNumberFormat="1" applyFont="1" applyBorder="1" applyAlignment="1">
      <alignment horizontal="right" vertical="center" wrapText="1"/>
    </xf>
    <xf numFmtId="1" fontId="9" fillId="0" borderId="18" xfId="0" applyNumberFormat="1" applyFont="1" applyBorder="1"/>
    <xf numFmtId="4" fontId="9" fillId="0" borderId="18" xfId="0" applyNumberFormat="1" applyFont="1" applyBorder="1"/>
    <xf numFmtId="0" fontId="9" fillId="0" borderId="31" xfId="0" applyFont="1" applyBorder="1" applyAlignment="1">
      <alignment wrapText="1"/>
    </xf>
    <xf numFmtId="4" fontId="9" fillId="0" borderId="31" xfId="0" applyNumberFormat="1" applyFont="1" applyBorder="1"/>
    <xf numFmtId="4" fontId="9" fillId="0" borderId="0" xfId="0" applyNumberFormat="1" applyFont="1"/>
    <xf numFmtId="10" fontId="9" fillId="0" borderId="0" xfId="0" applyNumberFormat="1" applyFont="1" applyAlignment="1">
      <alignment horizontal="right" vertical="center" wrapText="1"/>
    </xf>
    <xf numFmtId="0" fontId="7" fillId="0" borderId="32" xfId="0" applyFont="1" applyBorder="1" applyAlignment="1">
      <alignment wrapText="1"/>
    </xf>
    <xf numFmtId="0" fontId="7" fillId="0" borderId="32" xfId="0" applyFont="1" applyBorder="1"/>
    <xf numFmtId="171" fontId="9" fillId="0" borderId="18" xfId="0" applyNumberFormat="1" applyFont="1" applyBorder="1"/>
    <xf numFmtId="10" fontId="9" fillId="0" borderId="18" xfId="1" applyNumberFormat="1" applyFont="1" applyFill="1" applyBorder="1"/>
    <xf numFmtId="10" fontId="9" fillId="0" borderId="0" xfId="1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8">
    <cellStyle name="Comma 2" xfId="3" xr:uid="{2D3C9EA4-4D1B-4F33-8C69-35D97E283F6D}"/>
    <cellStyle name="Comma 3" xfId="4" xr:uid="{77E62221-0069-4C1E-98B7-CB11F6BAA690}"/>
    <cellStyle name="Normal" xfId="0" builtinId="0"/>
    <cellStyle name="Normal 13" xfId="5" xr:uid="{A689F808-47A5-48CB-8B0C-E26900FC01A2}"/>
    <cellStyle name="Normal 2" xfId="2" xr:uid="{FFC420AF-A7D6-4DF1-9D69-DA73160DA468}"/>
    <cellStyle name="Normal 2 2" xfId="6" xr:uid="{8B66E66C-A4A5-4ACA-AC94-D84709C450A8}"/>
    <cellStyle name="Percent" xfId="1" builtinId="5"/>
    <cellStyle name="Percent 2" xfId="7" xr:uid="{89913FEF-2197-4244-9932-F884B4833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436245</xdr:colOff>
      <xdr:row>336</xdr:row>
      <xdr:rowOff>53340</xdr:rowOff>
    </xdr:from>
    <xdr:to>
      <xdr:col>4</xdr:col>
      <xdr:colOff>533400</xdr:colOff>
      <xdr:row>345</xdr:row>
      <xdr:rowOff>120015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11D2C9-D27B-4913-B760-6CDFC780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895" y="55774590"/>
          <a:ext cx="300228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336</xdr:row>
      <xdr:rowOff>38100</xdr:rowOff>
    </xdr:from>
    <xdr:to>
      <xdr:col>2</xdr:col>
      <xdr:colOff>301261</xdr:colOff>
      <xdr:row>346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A1432A-C7D8-406F-9456-E237B63F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759350"/>
          <a:ext cx="2920636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April%202026\Monthly\Final\MONTHLY_PORTFOLIO_APR%202026.xls" TargetMode="External"/><Relationship Id="rId1" Type="http://schemas.openxmlformats.org/officeDocument/2006/relationships/externalLinkPath" Target="MONTHLY_PORTFOLIO_APR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30AD-E7AA-4331-83EB-CFAA7961E69A}">
  <sheetPr>
    <outlinePr summaryBelow="0"/>
  </sheetPr>
  <dimension ref="A1:J336"/>
  <sheetViews>
    <sheetView tabSelected="1" workbookViewId="0">
      <selection activeCell="B22" sqref="B22"/>
    </sheetView>
  </sheetViews>
  <sheetFormatPr defaultColWidth="8.85546875" defaultRowHeight="12" x14ac:dyDescent="0.2"/>
  <cols>
    <col min="1" max="1" width="3.28515625" style="3" customWidth="1"/>
    <col min="2" max="2" width="40.42578125" style="3" customWidth="1"/>
    <col min="3" max="3" width="17.5703125" style="3" customWidth="1"/>
    <col min="4" max="4" width="26" style="3" customWidth="1"/>
    <col min="5" max="5" width="16.7109375" style="3" customWidth="1"/>
    <col min="6" max="6" width="13.28515625" style="3" customWidth="1"/>
    <col min="7" max="7" width="13.140625" style="3" customWidth="1"/>
    <col min="8" max="9" width="16.7109375" style="3" customWidth="1"/>
    <col min="10" max="10" width="10.7109375" style="3" customWidth="1"/>
    <col min="11" max="16384" width="8.85546875" style="3"/>
  </cols>
  <sheetData>
    <row r="1" spans="1:10" ht="16.149999999999999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3.1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3.1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8.1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/>
    </row>
    <row r="5" spans="1:10" ht="13.15" customHeight="1" x14ac:dyDescent="0.2">
      <c r="A5" s="1"/>
      <c r="B5" s="12" t="s">
        <v>11</v>
      </c>
      <c r="C5" s="13"/>
      <c r="D5" s="13"/>
      <c r="E5" s="13"/>
      <c r="F5" s="13"/>
      <c r="G5" s="13"/>
      <c r="H5" s="14"/>
      <c r="I5" s="15"/>
      <c r="J5" s="1"/>
    </row>
    <row r="6" spans="1:10" ht="13.15" customHeight="1" x14ac:dyDescent="0.2">
      <c r="A6" s="1"/>
      <c r="B6" s="12" t="s">
        <v>12</v>
      </c>
      <c r="C6" s="13"/>
      <c r="D6" s="13"/>
      <c r="E6" s="13"/>
      <c r="F6" s="1"/>
      <c r="G6" s="14"/>
      <c r="H6" s="14"/>
      <c r="I6" s="15"/>
      <c r="J6" s="1"/>
    </row>
    <row r="7" spans="1:10" ht="13.15" customHeight="1" x14ac:dyDescent="0.2">
      <c r="A7" s="16" t="s">
        <v>13</v>
      </c>
      <c r="B7" s="17" t="s">
        <v>14</v>
      </c>
      <c r="C7" s="13" t="s">
        <v>15</v>
      </c>
      <c r="D7" s="13" t="s">
        <v>16</v>
      </c>
      <c r="E7" s="18">
        <v>1801644</v>
      </c>
      <c r="F7" s="19">
        <v>8674.02</v>
      </c>
      <c r="G7" s="20">
        <v>3.2000000000000001E-2</v>
      </c>
      <c r="H7" s="14"/>
      <c r="I7" s="15"/>
      <c r="J7" s="1"/>
    </row>
    <row r="8" spans="1:10" ht="13.15" customHeight="1" x14ac:dyDescent="0.2">
      <c r="A8" s="16" t="s">
        <v>17</v>
      </c>
      <c r="B8" s="17" t="s">
        <v>18</v>
      </c>
      <c r="C8" s="13" t="s">
        <v>19</v>
      </c>
      <c r="D8" s="13" t="s">
        <v>20</v>
      </c>
      <c r="E8" s="18">
        <v>2329724</v>
      </c>
      <c r="F8" s="19">
        <v>7416.68</v>
      </c>
      <c r="G8" s="20">
        <v>2.7400000000000001E-2</v>
      </c>
      <c r="H8" s="14"/>
      <c r="I8" s="15"/>
      <c r="J8" s="1"/>
    </row>
    <row r="9" spans="1:10" ht="13.15" customHeight="1" x14ac:dyDescent="0.2">
      <c r="A9" s="16" t="s">
        <v>21</v>
      </c>
      <c r="B9" s="17" t="s">
        <v>22</v>
      </c>
      <c r="C9" s="13" t="s">
        <v>23</v>
      </c>
      <c r="D9" s="13" t="s">
        <v>24</v>
      </c>
      <c r="E9" s="18">
        <v>2264919</v>
      </c>
      <c r="F9" s="19">
        <v>7132.23</v>
      </c>
      <c r="G9" s="20">
        <v>2.63E-2</v>
      </c>
      <c r="H9" s="14"/>
      <c r="I9" s="15"/>
      <c r="J9" s="1"/>
    </row>
    <row r="10" spans="1:10" ht="13.15" customHeight="1" x14ac:dyDescent="0.2">
      <c r="A10" s="16" t="s">
        <v>25</v>
      </c>
      <c r="B10" s="17" t="s">
        <v>26</v>
      </c>
      <c r="C10" s="13" t="s">
        <v>27</v>
      </c>
      <c r="D10" s="13" t="s">
        <v>28</v>
      </c>
      <c r="E10" s="18">
        <v>2504237</v>
      </c>
      <c r="F10" s="19">
        <v>6930.73</v>
      </c>
      <c r="G10" s="20">
        <v>2.5600000000000001E-2</v>
      </c>
      <c r="H10" s="14"/>
      <c r="I10" s="15"/>
      <c r="J10" s="1"/>
    </row>
    <row r="11" spans="1:10" ht="13.15" customHeight="1" x14ac:dyDescent="0.2">
      <c r="A11" s="16" t="s">
        <v>29</v>
      </c>
      <c r="B11" s="17" t="s">
        <v>30</v>
      </c>
      <c r="C11" s="13" t="s">
        <v>31</v>
      </c>
      <c r="D11" s="13" t="s">
        <v>32</v>
      </c>
      <c r="E11" s="18">
        <v>71157</v>
      </c>
      <c r="F11" s="19">
        <v>2815.68</v>
      </c>
      <c r="G11" s="20">
        <v>1.04E-2</v>
      </c>
      <c r="H11" s="14"/>
      <c r="I11" s="15"/>
      <c r="J11" s="1"/>
    </row>
    <row r="12" spans="1:10" ht="13.15" customHeight="1" x14ac:dyDescent="0.2">
      <c r="A12" s="16" t="s">
        <v>33</v>
      </c>
      <c r="B12" s="17" t="s">
        <v>34</v>
      </c>
      <c r="C12" s="13" t="s">
        <v>35</v>
      </c>
      <c r="D12" s="13" t="s">
        <v>36</v>
      </c>
      <c r="E12" s="18">
        <v>227992</v>
      </c>
      <c r="F12" s="19">
        <v>2799.06</v>
      </c>
      <c r="G12" s="20">
        <v>1.03E-2</v>
      </c>
      <c r="H12" s="14"/>
      <c r="I12" s="15"/>
      <c r="J12" s="1"/>
    </row>
    <row r="13" spans="1:10" ht="13.15" customHeight="1" x14ac:dyDescent="0.2">
      <c r="A13" s="16" t="s">
        <v>37</v>
      </c>
      <c r="B13" s="17" t="s">
        <v>38</v>
      </c>
      <c r="C13" s="13" t="s">
        <v>39</v>
      </c>
      <c r="D13" s="13" t="s">
        <v>40</v>
      </c>
      <c r="E13" s="18">
        <v>788502</v>
      </c>
      <c r="F13" s="19">
        <v>2793.66</v>
      </c>
      <c r="G13" s="20">
        <v>1.03E-2</v>
      </c>
      <c r="H13" s="14"/>
      <c r="I13" s="15"/>
      <c r="J13" s="1"/>
    </row>
    <row r="14" spans="1:10" ht="13.15" customHeight="1" x14ac:dyDescent="0.2">
      <c r="A14" s="16" t="s">
        <v>41</v>
      </c>
      <c r="B14" s="17" t="s">
        <v>42</v>
      </c>
      <c r="C14" s="13" t="s">
        <v>43</v>
      </c>
      <c r="D14" s="13" t="s">
        <v>44</v>
      </c>
      <c r="E14" s="18">
        <v>897508</v>
      </c>
      <c r="F14" s="19">
        <v>2318.89</v>
      </c>
      <c r="G14" s="20">
        <v>8.6E-3</v>
      </c>
      <c r="H14" s="14"/>
      <c r="I14" s="15"/>
      <c r="J14" s="1"/>
    </row>
    <row r="15" spans="1:10" ht="13.15" customHeight="1" x14ac:dyDescent="0.2">
      <c r="A15" s="16" t="s">
        <v>45</v>
      </c>
      <c r="B15" s="17" t="s">
        <v>46</v>
      </c>
      <c r="C15" s="13" t="s">
        <v>47</v>
      </c>
      <c r="D15" s="13" t="s">
        <v>36</v>
      </c>
      <c r="E15" s="18">
        <v>58235</v>
      </c>
      <c r="F15" s="19">
        <v>332.28</v>
      </c>
      <c r="G15" s="20">
        <v>1.1999999999999999E-3</v>
      </c>
      <c r="H15" s="14"/>
      <c r="I15" s="15"/>
      <c r="J15" s="1"/>
    </row>
    <row r="16" spans="1:10" ht="13.15" customHeight="1" x14ac:dyDescent="0.2">
      <c r="A16" s="16" t="s">
        <v>48</v>
      </c>
      <c r="B16" s="17" t="s">
        <v>49</v>
      </c>
      <c r="C16" s="13" t="s">
        <v>50</v>
      </c>
      <c r="D16" s="13" t="s">
        <v>51</v>
      </c>
      <c r="E16" s="18">
        <v>37238</v>
      </c>
      <c r="F16" s="19">
        <v>152.66</v>
      </c>
      <c r="G16" s="20">
        <v>5.9999999999999995E-4</v>
      </c>
      <c r="H16" s="14"/>
      <c r="I16" s="15"/>
      <c r="J16" s="1"/>
    </row>
    <row r="17" spans="1:10" ht="13.15" customHeight="1" x14ac:dyDescent="0.2">
      <c r="A17" s="1"/>
      <c r="B17" s="21" t="s">
        <v>52</v>
      </c>
      <c r="C17" s="22"/>
      <c r="D17" s="22"/>
      <c r="E17" s="22"/>
      <c r="F17" s="23">
        <f>SUM(F7:F16)</f>
        <v>41365.89</v>
      </c>
      <c r="G17" s="24">
        <f>SUM(G7:G16)</f>
        <v>0.1527</v>
      </c>
      <c r="H17" s="25"/>
      <c r="I17" s="26"/>
      <c r="J17" s="1"/>
    </row>
    <row r="18" spans="1:10" ht="13.15" customHeight="1" x14ac:dyDescent="0.2">
      <c r="A18" s="1"/>
      <c r="B18" s="12" t="s">
        <v>53</v>
      </c>
      <c r="C18" s="13"/>
      <c r="D18" s="13"/>
      <c r="E18" s="13"/>
      <c r="F18" s="1"/>
      <c r="G18" s="14"/>
      <c r="H18" s="14"/>
      <c r="I18" s="15"/>
      <c r="J18" s="1"/>
    </row>
    <row r="19" spans="1:10" ht="13.15" customHeight="1" x14ac:dyDescent="0.2">
      <c r="A19" s="16" t="s">
        <v>54</v>
      </c>
      <c r="B19" s="17" t="s">
        <v>55</v>
      </c>
      <c r="C19" s="13" t="s">
        <v>56</v>
      </c>
      <c r="D19" s="13" t="s">
        <v>57</v>
      </c>
      <c r="E19" s="18">
        <v>582000</v>
      </c>
      <c r="F19" s="19">
        <v>8327.26</v>
      </c>
      <c r="G19" s="20">
        <v>3.0700000000000002E-2</v>
      </c>
      <c r="H19" s="14"/>
      <c r="I19" s="15"/>
      <c r="J19" s="1"/>
    </row>
    <row r="20" spans="1:10" ht="13.15" customHeight="1" x14ac:dyDescent="0.2">
      <c r="A20" s="16" t="s">
        <v>58</v>
      </c>
      <c r="B20" s="17" t="s">
        <v>59</v>
      </c>
      <c r="C20" s="13" t="s">
        <v>60</v>
      </c>
      <c r="D20" s="13" t="s">
        <v>61</v>
      </c>
      <c r="E20" s="18">
        <v>949850</v>
      </c>
      <c r="F20" s="19">
        <v>7329.99</v>
      </c>
      <c r="G20" s="20">
        <v>2.7099999999999999E-2</v>
      </c>
      <c r="H20" s="14"/>
      <c r="I20" s="15"/>
      <c r="J20" s="1"/>
    </row>
    <row r="21" spans="1:10" ht="13.15" customHeight="1" x14ac:dyDescent="0.2">
      <c r="A21" s="16" t="s">
        <v>62</v>
      </c>
      <c r="B21" s="17" t="s">
        <v>63</v>
      </c>
      <c r="C21" s="13" t="s">
        <v>64</v>
      </c>
      <c r="D21" s="13" t="s">
        <v>51</v>
      </c>
      <c r="E21" s="18">
        <v>249850</v>
      </c>
      <c r="F21" s="19">
        <v>4714.17</v>
      </c>
      <c r="G21" s="20">
        <v>1.7399999999999999E-2</v>
      </c>
      <c r="H21" s="14"/>
      <c r="I21" s="15"/>
      <c r="J21" s="1"/>
    </row>
    <row r="22" spans="1:10" ht="13.15" customHeight="1" x14ac:dyDescent="0.2">
      <c r="A22" s="16" t="s">
        <v>65</v>
      </c>
      <c r="B22" s="17" t="s">
        <v>66</v>
      </c>
      <c r="C22" s="13" t="s">
        <v>67</v>
      </c>
      <c r="D22" s="13" t="s">
        <v>61</v>
      </c>
      <c r="E22" s="18">
        <v>966000</v>
      </c>
      <c r="F22" s="19">
        <v>3702.68</v>
      </c>
      <c r="G22" s="20">
        <v>1.37E-2</v>
      </c>
      <c r="H22" s="14"/>
      <c r="I22" s="15"/>
      <c r="J22" s="1"/>
    </row>
    <row r="23" spans="1:10" ht="13.15" customHeight="1" x14ac:dyDescent="0.2">
      <c r="A23" s="16" t="s">
        <v>68</v>
      </c>
      <c r="B23" s="17" t="s">
        <v>69</v>
      </c>
      <c r="C23" s="13" t="s">
        <v>70</v>
      </c>
      <c r="D23" s="13" t="s">
        <v>71</v>
      </c>
      <c r="E23" s="18">
        <v>12250</v>
      </c>
      <c r="F23" s="19">
        <v>1419.29</v>
      </c>
      <c r="G23" s="20">
        <v>5.1999999999999998E-3</v>
      </c>
      <c r="H23" s="14"/>
      <c r="I23" s="15"/>
      <c r="J23" s="1"/>
    </row>
    <row r="24" spans="1:10" ht="13.15" customHeight="1" x14ac:dyDescent="0.2">
      <c r="A24" s="16" t="s">
        <v>72</v>
      </c>
      <c r="B24" s="17" t="s">
        <v>73</v>
      </c>
      <c r="C24" s="13" t="s">
        <v>74</v>
      </c>
      <c r="D24" s="13" t="s">
        <v>75</v>
      </c>
      <c r="E24" s="18">
        <v>509250</v>
      </c>
      <c r="F24" s="19">
        <v>1258</v>
      </c>
      <c r="G24" s="20">
        <v>4.5999999999999999E-3</v>
      </c>
      <c r="H24" s="14"/>
      <c r="I24" s="15"/>
      <c r="J24" s="1"/>
    </row>
    <row r="25" spans="1:10" ht="13.15" customHeight="1" x14ac:dyDescent="0.2">
      <c r="A25" s="16" t="s">
        <v>76</v>
      </c>
      <c r="B25" s="17" t="s">
        <v>77</v>
      </c>
      <c r="C25" s="13" t="s">
        <v>78</v>
      </c>
      <c r="D25" s="13" t="s">
        <v>79</v>
      </c>
      <c r="E25" s="18">
        <v>21875</v>
      </c>
      <c r="F25" s="19">
        <v>959.26</v>
      </c>
      <c r="G25" s="20">
        <v>3.5000000000000001E-3</v>
      </c>
      <c r="H25" s="14"/>
      <c r="I25" s="15"/>
      <c r="J25" s="1"/>
    </row>
    <row r="26" spans="1:10" ht="13.15" customHeight="1" x14ac:dyDescent="0.2">
      <c r="A26" s="16" t="s">
        <v>80</v>
      </c>
      <c r="B26" s="17" t="s">
        <v>81</v>
      </c>
      <c r="C26" s="13" t="s">
        <v>82</v>
      </c>
      <c r="D26" s="13" t="s">
        <v>83</v>
      </c>
      <c r="E26" s="18">
        <v>27800</v>
      </c>
      <c r="F26" s="19">
        <v>861.11</v>
      </c>
      <c r="G26" s="20">
        <v>3.2000000000000002E-3</v>
      </c>
      <c r="H26" s="14"/>
      <c r="I26" s="15"/>
      <c r="J26" s="1"/>
    </row>
    <row r="27" spans="1:10" ht="13.15" customHeight="1" x14ac:dyDescent="0.2">
      <c r="A27" s="16" t="s">
        <v>84</v>
      </c>
      <c r="B27" s="17" t="s">
        <v>85</v>
      </c>
      <c r="C27" s="13" t="s">
        <v>86</v>
      </c>
      <c r="D27" s="13" t="s">
        <v>87</v>
      </c>
      <c r="E27" s="18">
        <v>407000</v>
      </c>
      <c r="F27" s="19">
        <v>860.24</v>
      </c>
      <c r="G27" s="20">
        <v>3.2000000000000002E-3</v>
      </c>
      <c r="H27" s="14"/>
      <c r="I27" s="15"/>
      <c r="J27" s="1"/>
    </row>
    <row r="28" spans="1:10" ht="13.15" customHeight="1" x14ac:dyDescent="0.2">
      <c r="A28" s="16" t="s">
        <v>88</v>
      </c>
      <c r="B28" s="17" t="s">
        <v>89</v>
      </c>
      <c r="C28" s="13" t="s">
        <v>90</v>
      </c>
      <c r="D28" s="13" t="s">
        <v>87</v>
      </c>
      <c r="E28" s="18">
        <v>58050</v>
      </c>
      <c r="F28" s="19">
        <v>734.04</v>
      </c>
      <c r="G28" s="20">
        <v>2.7000000000000001E-3</v>
      </c>
      <c r="H28" s="14"/>
      <c r="I28" s="15"/>
      <c r="J28" s="1"/>
    </row>
    <row r="29" spans="1:10" ht="13.15" customHeight="1" x14ac:dyDescent="0.2">
      <c r="A29" s="16" t="s">
        <v>91</v>
      </c>
      <c r="B29" s="17" t="s">
        <v>92</v>
      </c>
      <c r="C29" s="13" t="s">
        <v>93</v>
      </c>
      <c r="D29" s="13" t="s">
        <v>94</v>
      </c>
      <c r="E29" s="18">
        <v>110550</v>
      </c>
      <c r="F29" s="19">
        <v>648.92999999999995</v>
      </c>
      <c r="G29" s="20">
        <v>2.3999999999999998E-3</v>
      </c>
      <c r="H29" s="14"/>
      <c r="I29" s="15"/>
      <c r="J29" s="1"/>
    </row>
    <row r="30" spans="1:10" ht="13.15" customHeight="1" x14ac:dyDescent="0.2">
      <c r="A30" s="16" t="s">
        <v>95</v>
      </c>
      <c r="B30" s="17" t="s">
        <v>96</v>
      </c>
      <c r="C30" s="13" t="s">
        <v>97</v>
      </c>
      <c r="D30" s="13" t="s">
        <v>98</v>
      </c>
      <c r="E30" s="18">
        <v>479250</v>
      </c>
      <c r="F30" s="19">
        <v>433.1</v>
      </c>
      <c r="G30" s="20">
        <v>1.6000000000000001E-3</v>
      </c>
      <c r="H30" s="14"/>
      <c r="I30" s="15"/>
      <c r="J30" s="1"/>
    </row>
    <row r="31" spans="1:10" ht="13.15" customHeight="1" x14ac:dyDescent="0.2">
      <c r="A31" s="16" t="s">
        <v>99</v>
      </c>
      <c r="B31" s="17" t="s">
        <v>100</v>
      </c>
      <c r="C31" s="13" t="s">
        <v>101</v>
      </c>
      <c r="D31" s="13" t="s">
        <v>40</v>
      </c>
      <c r="E31" s="18">
        <v>19250</v>
      </c>
      <c r="F31" s="19">
        <v>336.34</v>
      </c>
      <c r="G31" s="20">
        <v>1.1999999999999999E-3</v>
      </c>
      <c r="H31" s="14"/>
      <c r="I31" s="15"/>
      <c r="J31" s="1"/>
    </row>
    <row r="32" spans="1:10" ht="13.15" customHeight="1" x14ac:dyDescent="0.2">
      <c r="A32" s="16" t="s">
        <v>102</v>
      </c>
      <c r="B32" s="17" t="s">
        <v>103</v>
      </c>
      <c r="C32" s="13" t="s">
        <v>104</v>
      </c>
      <c r="D32" s="13" t="s">
        <v>40</v>
      </c>
      <c r="E32" s="18">
        <v>68200</v>
      </c>
      <c r="F32" s="19">
        <v>235.63</v>
      </c>
      <c r="G32" s="20">
        <v>8.9999999999999998E-4</v>
      </c>
      <c r="H32" s="14"/>
      <c r="I32" s="15"/>
      <c r="J32" s="1"/>
    </row>
    <row r="33" spans="1:10" ht="13.15" customHeight="1" x14ac:dyDescent="0.2">
      <c r="A33" s="16" t="s">
        <v>105</v>
      </c>
      <c r="B33" s="17" t="s">
        <v>106</v>
      </c>
      <c r="C33" s="13" t="s">
        <v>107</v>
      </c>
      <c r="D33" s="13" t="s">
        <v>108</v>
      </c>
      <c r="E33" s="18">
        <v>65625</v>
      </c>
      <c r="F33" s="19">
        <v>231.27</v>
      </c>
      <c r="G33" s="20">
        <v>8.9999999999999998E-4</v>
      </c>
      <c r="H33" s="14"/>
      <c r="I33" s="15"/>
      <c r="J33" s="1"/>
    </row>
    <row r="34" spans="1:10" ht="13.15" customHeight="1" x14ac:dyDescent="0.2">
      <c r="A34" s="16" t="s">
        <v>109</v>
      </c>
      <c r="B34" s="17" t="s">
        <v>110</v>
      </c>
      <c r="C34" s="13" t="s">
        <v>111</v>
      </c>
      <c r="D34" s="13" t="s">
        <v>112</v>
      </c>
      <c r="E34" s="18">
        <v>7875</v>
      </c>
      <c r="F34" s="19">
        <v>143.25</v>
      </c>
      <c r="G34" s="20">
        <v>5.0000000000000001E-4</v>
      </c>
      <c r="H34" s="14"/>
      <c r="I34" s="15"/>
      <c r="J34" s="1"/>
    </row>
    <row r="35" spans="1:10" ht="13.15" customHeight="1" x14ac:dyDescent="0.2">
      <c r="A35" s="16" t="s">
        <v>113</v>
      </c>
      <c r="B35" s="17" t="s">
        <v>114</v>
      </c>
      <c r="C35" s="13" t="s">
        <v>115</v>
      </c>
      <c r="D35" s="13" t="s">
        <v>71</v>
      </c>
      <c r="E35" s="18">
        <v>27300</v>
      </c>
      <c r="F35" s="19">
        <v>121.27</v>
      </c>
      <c r="G35" s="20">
        <v>4.0000000000000002E-4</v>
      </c>
      <c r="H35" s="14"/>
      <c r="I35" s="15"/>
      <c r="J35" s="1"/>
    </row>
    <row r="36" spans="1:10" ht="13.15" customHeight="1" x14ac:dyDescent="0.2">
      <c r="A36" s="16" t="s">
        <v>116</v>
      </c>
      <c r="B36" s="17" t="s">
        <v>117</v>
      </c>
      <c r="C36" s="13" t="s">
        <v>118</v>
      </c>
      <c r="D36" s="13" t="s">
        <v>119</v>
      </c>
      <c r="E36" s="18">
        <v>9100</v>
      </c>
      <c r="F36" s="19">
        <v>94.46</v>
      </c>
      <c r="G36" s="20">
        <v>2.9999999999999997E-4</v>
      </c>
      <c r="H36" s="14"/>
      <c r="I36" s="15"/>
      <c r="J36" s="1"/>
    </row>
    <row r="37" spans="1:10" ht="13.15" customHeight="1" x14ac:dyDescent="0.2">
      <c r="A37" s="16" t="s">
        <v>120</v>
      </c>
      <c r="B37" s="17" t="s">
        <v>121</v>
      </c>
      <c r="C37" s="13" t="s">
        <v>122</v>
      </c>
      <c r="D37" s="13" t="s">
        <v>61</v>
      </c>
      <c r="E37" s="18">
        <v>3125</v>
      </c>
      <c r="F37" s="19">
        <v>39.630000000000003</v>
      </c>
      <c r="G37" s="20">
        <v>1E-4</v>
      </c>
      <c r="H37" s="14"/>
      <c r="I37" s="15"/>
      <c r="J37" s="1"/>
    </row>
    <row r="38" spans="1:10" ht="13.15" customHeight="1" x14ac:dyDescent="0.2">
      <c r="A38" s="16" t="s">
        <v>123</v>
      </c>
      <c r="B38" s="17" t="s">
        <v>124</v>
      </c>
      <c r="C38" s="13" t="s">
        <v>125</v>
      </c>
      <c r="D38" s="13" t="s">
        <v>61</v>
      </c>
      <c r="E38" s="18">
        <v>14400</v>
      </c>
      <c r="F38" s="19">
        <v>28.76</v>
      </c>
      <c r="G38" s="20">
        <v>1E-4</v>
      </c>
      <c r="H38" s="14"/>
      <c r="I38" s="15"/>
      <c r="J38" s="1"/>
    </row>
    <row r="39" spans="1:10" ht="13.15" customHeight="1" x14ac:dyDescent="0.2">
      <c r="A39" s="16" t="s">
        <v>126</v>
      </c>
      <c r="B39" s="17" t="s">
        <v>127</v>
      </c>
      <c r="C39" s="13" t="s">
        <v>128</v>
      </c>
      <c r="D39" s="13" t="s">
        <v>129</v>
      </c>
      <c r="E39" s="18">
        <v>1800</v>
      </c>
      <c r="F39" s="19">
        <v>16.05</v>
      </c>
      <c r="G39" s="20">
        <v>1E-4</v>
      </c>
      <c r="H39" s="14"/>
      <c r="I39" s="15"/>
      <c r="J39" s="1"/>
    </row>
    <row r="40" spans="1:10" ht="13.15" customHeight="1" x14ac:dyDescent="0.2">
      <c r="A40" s="16" t="s">
        <v>130</v>
      </c>
      <c r="B40" s="17" t="s">
        <v>131</v>
      </c>
      <c r="C40" s="13" t="s">
        <v>132</v>
      </c>
      <c r="D40" s="13" t="s">
        <v>40</v>
      </c>
      <c r="E40" s="18">
        <v>2350</v>
      </c>
      <c r="F40" s="19">
        <v>5.79</v>
      </c>
      <c r="G40" s="20">
        <v>0</v>
      </c>
      <c r="H40" s="14"/>
      <c r="I40" s="15"/>
      <c r="J40" s="1"/>
    </row>
    <row r="41" spans="1:10" ht="13.15" customHeight="1" x14ac:dyDescent="0.2">
      <c r="A41" s="16" t="s">
        <v>133</v>
      </c>
      <c r="B41" s="17" t="s">
        <v>134</v>
      </c>
      <c r="C41" s="13" t="s">
        <v>135</v>
      </c>
      <c r="D41" s="13" t="s">
        <v>28</v>
      </c>
      <c r="E41" s="18">
        <v>3150</v>
      </c>
      <c r="F41" s="19">
        <v>5.14</v>
      </c>
      <c r="G41" s="20">
        <v>0</v>
      </c>
      <c r="H41" s="14"/>
      <c r="I41" s="15"/>
      <c r="J41" s="1"/>
    </row>
    <row r="42" spans="1:10" ht="13.15" customHeight="1" x14ac:dyDescent="0.2">
      <c r="A42" s="16"/>
      <c r="B42" s="12" t="s">
        <v>136</v>
      </c>
      <c r="C42" s="13"/>
      <c r="D42" s="13"/>
      <c r="E42" s="18"/>
      <c r="F42" s="27"/>
      <c r="G42" s="20"/>
      <c r="H42" s="14"/>
      <c r="I42" s="15"/>
      <c r="J42" s="1"/>
    </row>
    <row r="43" spans="1:10" ht="13.15" customHeight="1" x14ac:dyDescent="0.2">
      <c r="A43" s="16" t="s">
        <v>137</v>
      </c>
      <c r="B43" s="17" t="s">
        <v>138</v>
      </c>
      <c r="C43" s="13" t="s">
        <v>139</v>
      </c>
      <c r="D43" s="13" t="s">
        <v>140</v>
      </c>
      <c r="E43" s="18">
        <v>192375</v>
      </c>
      <c r="F43" s="19">
        <v>2274.2600000000002</v>
      </c>
      <c r="G43" s="20">
        <v>8.3999999999999995E-3</v>
      </c>
      <c r="H43" s="14"/>
      <c r="I43" s="15"/>
      <c r="J43" s="1"/>
    </row>
    <row r="44" spans="1:10" ht="13.15" customHeight="1" x14ac:dyDescent="0.2">
      <c r="A44" s="1"/>
      <c r="B44" s="21" t="s">
        <v>52</v>
      </c>
      <c r="C44" s="22"/>
      <c r="D44" s="22"/>
      <c r="E44" s="22"/>
      <c r="F44" s="23">
        <f>SUM(F19:F43)</f>
        <v>34779.919999999998</v>
      </c>
      <c r="G44" s="24">
        <v>0.12820000000000001</v>
      </c>
      <c r="H44" s="25"/>
      <c r="I44" s="26"/>
      <c r="J44" s="1"/>
    </row>
    <row r="45" spans="1:10" ht="13.15" customHeight="1" x14ac:dyDescent="0.2">
      <c r="A45" s="1"/>
      <c r="B45" s="12" t="s">
        <v>141</v>
      </c>
      <c r="C45" s="13"/>
      <c r="D45" s="13"/>
      <c r="E45" s="13"/>
      <c r="F45" s="1"/>
      <c r="G45" s="14"/>
      <c r="H45" s="14"/>
      <c r="I45" s="15"/>
      <c r="J45" s="1"/>
    </row>
    <row r="46" spans="1:10" ht="13.15" customHeight="1" x14ac:dyDescent="0.2">
      <c r="A46" s="16" t="s">
        <v>142</v>
      </c>
      <c r="B46" s="17" t="s">
        <v>143</v>
      </c>
      <c r="C46" s="13" t="s">
        <v>144</v>
      </c>
      <c r="D46" s="13" t="s">
        <v>94</v>
      </c>
      <c r="E46" s="18">
        <v>3245255</v>
      </c>
      <c r="F46" s="19">
        <v>13784.55</v>
      </c>
      <c r="G46" s="20">
        <v>5.0900000000000001E-2</v>
      </c>
      <c r="H46" s="14"/>
      <c r="I46" s="15"/>
      <c r="J46" s="1"/>
    </row>
    <row r="47" spans="1:10" ht="13.15" customHeight="1" x14ac:dyDescent="0.2">
      <c r="A47" s="16" t="s">
        <v>145</v>
      </c>
      <c r="B47" s="17" t="s">
        <v>146</v>
      </c>
      <c r="C47" s="13" t="s">
        <v>147</v>
      </c>
      <c r="D47" s="13" t="s">
        <v>94</v>
      </c>
      <c r="E47" s="18">
        <v>4219738</v>
      </c>
      <c r="F47" s="19">
        <v>13752.97</v>
      </c>
      <c r="G47" s="20">
        <v>5.0799999999999998E-2</v>
      </c>
      <c r="H47" s="14"/>
      <c r="I47" s="15"/>
      <c r="J47" s="1"/>
    </row>
    <row r="48" spans="1:10" ht="13.15" customHeight="1" x14ac:dyDescent="0.2">
      <c r="A48" s="1"/>
      <c r="B48" s="21" t="s">
        <v>52</v>
      </c>
      <c r="C48" s="22"/>
      <c r="D48" s="22"/>
      <c r="E48" s="22"/>
      <c r="F48" s="23">
        <f>SUM(F46:F47)</f>
        <v>27537.519999999997</v>
      </c>
      <c r="G48" s="24">
        <v>0.1017</v>
      </c>
      <c r="H48" s="25"/>
      <c r="I48" s="26"/>
      <c r="J48" s="1"/>
    </row>
    <row r="49" spans="1:10" ht="13.15" customHeight="1" x14ac:dyDescent="0.2">
      <c r="A49" s="1"/>
      <c r="B49" s="21" t="s">
        <v>148</v>
      </c>
      <c r="C49" s="22"/>
      <c r="D49" s="22"/>
      <c r="E49" s="22"/>
      <c r="F49" s="25" t="s">
        <v>149</v>
      </c>
      <c r="G49" s="25" t="s">
        <v>149</v>
      </c>
      <c r="H49" s="25"/>
      <c r="I49" s="26"/>
      <c r="J49" s="1"/>
    </row>
    <row r="50" spans="1:10" ht="13.15" customHeight="1" x14ac:dyDescent="0.2">
      <c r="A50" s="1"/>
      <c r="B50" s="21" t="s">
        <v>52</v>
      </c>
      <c r="C50" s="22"/>
      <c r="D50" s="22"/>
      <c r="E50" s="22"/>
      <c r="F50" s="25" t="s">
        <v>149</v>
      </c>
      <c r="G50" s="25" t="s">
        <v>149</v>
      </c>
      <c r="H50" s="25"/>
      <c r="I50" s="26"/>
      <c r="J50" s="1"/>
    </row>
    <row r="51" spans="1:10" ht="13.15" customHeight="1" x14ac:dyDescent="0.2">
      <c r="A51" s="1"/>
      <c r="B51" s="21" t="s">
        <v>150</v>
      </c>
      <c r="C51" s="28"/>
      <c r="D51" s="22"/>
      <c r="E51" s="28"/>
      <c r="F51" s="23">
        <v>103683.33</v>
      </c>
      <c r="G51" s="24">
        <v>0.3826</v>
      </c>
      <c r="H51" s="25"/>
      <c r="I51" s="26"/>
      <c r="J51" s="1"/>
    </row>
    <row r="52" spans="1:10" ht="13.15" customHeight="1" x14ac:dyDescent="0.2">
      <c r="A52" s="1"/>
      <c r="B52" s="12" t="s">
        <v>151</v>
      </c>
      <c r="C52" s="13"/>
      <c r="D52" s="13"/>
      <c r="E52" s="13"/>
      <c r="F52" s="13"/>
      <c r="G52" s="13"/>
      <c r="H52" s="14"/>
      <c r="I52" s="15"/>
      <c r="J52" s="1"/>
    </row>
    <row r="53" spans="1:10" ht="13.15" customHeight="1" x14ac:dyDescent="0.2">
      <c r="A53" s="1"/>
      <c r="B53" s="12" t="s">
        <v>152</v>
      </c>
      <c r="C53" s="13"/>
      <c r="D53" s="13"/>
      <c r="E53" s="13"/>
      <c r="F53" s="1"/>
      <c r="G53" s="14"/>
      <c r="H53" s="14"/>
      <c r="I53" s="15"/>
      <c r="J53" s="1"/>
    </row>
    <row r="54" spans="1:10" ht="13.15" customHeight="1" x14ac:dyDescent="0.2">
      <c r="A54" s="16" t="s">
        <v>153</v>
      </c>
      <c r="B54" s="17" t="s">
        <v>154</v>
      </c>
      <c r="C54" s="13" t="s">
        <v>155</v>
      </c>
      <c r="D54" s="13" t="s">
        <v>156</v>
      </c>
      <c r="E54" s="18">
        <v>10000000</v>
      </c>
      <c r="F54" s="19">
        <v>9836.32</v>
      </c>
      <c r="G54" s="20">
        <v>3.6299999999999999E-2</v>
      </c>
      <c r="H54" s="29">
        <v>7.6092000000000007E-2</v>
      </c>
      <c r="I54" s="15"/>
      <c r="J54" s="1"/>
    </row>
    <row r="55" spans="1:10" ht="13.15" customHeight="1" x14ac:dyDescent="0.2">
      <c r="A55" s="16" t="s">
        <v>157</v>
      </c>
      <c r="B55" s="17" t="s">
        <v>158</v>
      </c>
      <c r="C55" s="13" t="s">
        <v>159</v>
      </c>
      <c r="D55" s="13" t="s">
        <v>156</v>
      </c>
      <c r="E55" s="18">
        <v>7500000</v>
      </c>
      <c r="F55" s="19">
        <v>7619.91</v>
      </c>
      <c r="G55" s="20">
        <v>2.81E-2</v>
      </c>
      <c r="H55" s="29">
        <v>7.4513999999999997E-2</v>
      </c>
      <c r="I55" s="15"/>
      <c r="J55" s="1"/>
    </row>
    <row r="56" spans="1:10" ht="13.15" customHeight="1" x14ac:dyDescent="0.2">
      <c r="A56" s="16" t="s">
        <v>160</v>
      </c>
      <c r="B56" s="17" t="s">
        <v>161</v>
      </c>
      <c r="C56" s="13" t="s">
        <v>162</v>
      </c>
      <c r="D56" s="13" t="s">
        <v>156</v>
      </c>
      <c r="E56" s="18">
        <v>7000000</v>
      </c>
      <c r="F56" s="19">
        <v>7010.64</v>
      </c>
      <c r="G56" s="20">
        <v>2.5899999999999999E-2</v>
      </c>
      <c r="H56" s="29">
        <v>7.7106999999999995E-2</v>
      </c>
      <c r="I56" s="15"/>
      <c r="J56" s="1"/>
    </row>
    <row r="57" spans="1:10" ht="13.15" customHeight="1" x14ac:dyDescent="0.2">
      <c r="A57" s="16" t="s">
        <v>163</v>
      </c>
      <c r="B57" s="17" t="s">
        <v>164</v>
      </c>
      <c r="C57" s="13" t="s">
        <v>165</v>
      </c>
      <c r="D57" s="13" t="s">
        <v>156</v>
      </c>
      <c r="E57" s="18">
        <v>5000000</v>
      </c>
      <c r="F57" s="19">
        <v>5026.79</v>
      </c>
      <c r="G57" s="20">
        <v>1.8599999999999998E-2</v>
      </c>
      <c r="H57" s="29">
        <v>7.6381000000000004E-2</v>
      </c>
      <c r="I57" s="15"/>
      <c r="J57" s="1"/>
    </row>
    <row r="58" spans="1:10" ht="13.15" customHeight="1" x14ac:dyDescent="0.2">
      <c r="A58" s="16" t="s">
        <v>166</v>
      </c>
      <c r="B58" s="17" t="s">
        <v>167</v>
      </c>
      <c r="C58" s="13" t="s">
        <v>168</v>
      </c>
      <c r="D58" s="13" t="s">
        <v>169</v>
      </c>
      <c r="E58" s="18">
        <v>5000</v>
      </c>
      <c r="F58" s="19">
        <v>4987.4799999999996</v>
      </c>
      <c r="G58" s="20">
        <v>1.84E-2</v>
      </c>
      <c r="H58" s="29">
        <v>7.6999999999999999E-2</v>
      </c>
      <c r="I58" s="15"/>
      <c r="J58" s="1"/>
    </row>
    <row r="59" spans="1:10" ht="13.15" customHeight="1" x14ac:dyDescent="0.2">
      <c r="A59" s="16" t="s">
        <v>170</v>
      </c>
      <c r="B59" s="17" t="s">
        <v>171</v>
      </c>
      <c r="C59" s="13" t="s">
        <v>172</v>
      </c>
      <c r="D59" s="13" t="s">
        <v>156</v>
      </c>
      <c r="E59" s="18">
        <v>5000000</v>
      </c>
      <c r="F59" s="19">
        <v>4932.4399999999996</v>
      </c>
      <c r="G59" s="20">
        <v>1.8200000000000001E-2</v>
      </c>
      <c r="H59" s="29">
        <v>7.5537000000000007E-2</v>
      </c>
      <c r="I59" s="15"/>
      <c r="J59" s="1"/>
    </row>
    <row r="60" spans="1:10" ht="13.15" customHeight="1" x14ac:dyDescent="0.2">
      <c r="A60" s="16" t="s">
        <v>173</v>
      </c>
      <c r="B60" s="17" t="s">
        <v>174</v>
      </c>
      <c r="C60" s="13" t="s">
        <v>175</v>
      </c>
      <c r="D60" s="13" t="s">
        <v>156</v>
      </c>
      <c r="E60" s="18">
        <v>5000000</v>
      </c>
      <c r="F60" s="19">
        <v>4928.03</v>
      </c>
      <c r="G60" s="20">
        <v>1.8200000000000001E-2</v>
      </c>
      <c r="H60" s="29">
        <v>7.4410000000000004E-2</v>
      </c>
      <c r="I60" s="15"/>
      <c r="J60" s="1"/>
    </row>
    <row r="61" spans="1:10" ht="13.15" customHeight="1" x14ac:dyDescent="0.2">
      <c r="A61" s="16" t="s">
        <v>176</v>
      </c>
      <c r="B61" s="17" t="s">
        <v>177</v>
      </c>
      <c r="C61" s="13" t="s">
        <v>178</v>
      </c>
      <c r="D61" s="13" t="s">
        <v>156</v>
      </c>
      <c r="E61" s="18">
        <v>5000000</v>
      </c>
      <c r="F61" s="19">
        <v>4927.8</v>
      </c>
      <c r="G61" s="20">
        <v>1.8200000000000001E-2</v>
      </c>
      <c r="H61" s="29">
        <v>7.4732999999999994E-2</v>
      </c>
      <c r="I61" s="15"/>
      <c r="J61" s="1"/>
    </row>
    <row r="62" spans="1:10" ht="13.15" customHeight="1" x14ac:dyDescent="0.2">
      <c r="A62" s="16" t="s">
        <v>179</v>
      </c>
      <c r="B62" s="17" t="s">
        <v>180</v>
      </c>
      <c r="C62" s="13" t="s">
        <v>181</v>
      </c>
      <c r="D62" s="13" t="s">
        <v>156</v>
      </c>
      <c r="E62" s="18">
        <v>4000000</v>
      </c>
      <c r="F62" s="19">
        <v>4040.66</v>
      </c>
      <c r="G62" s="20">
        <v>1.49E-2</v>
      </c>
      <c r="H62" s="29">
        <v>7.4177000000000007E-2</v>
      </c>
      <c r="I62" s="15"/>
      <c r="J62" s="1"/>
    </row>
    <row r="63" spans="1:10" ht="13.15" customHeight="1" x14ac:dyDescent="0.2">
      <c r="A63" s="16" t="s">
        <v>182</v>
      </c>
      <c r="B63" s="17" t="s">
        <v>183</v>
      </c>
      <c r="C63" s="13" t="s">
        <v>184</v>
      </c>
      <c r="D63" s="13" t="s">
        <v>156</v>
      </c>
      <c r="E63" s="18">
        <v>4000000</v>
      </c>
      <c r="F63" s="19">
        <v>3984.11</v>
      </c>
      <c r="G63" s="20">
        <v>1.47E-2</v>
      </c>
      <c r="H63" s="29">
        <v>7.6092000000000007E-2</v>
      </c>
      <c r="I63" s="15"/>
      <c r="J63" s="1"/>
    </row>
    <row r="64" spans="1:10" ht="13.15" customHeight="1" x14ac:dyDescent="0.2">
      <c r="A64" s="16" t="s">
        <v>185</v>
      </c>
      <c r="B64" s="17" t="s">
        <v>186</v>
      </c>
      <c r="C64" s="13" t="s">
        <v>187</v>
      </c>
      <c r="D64" s="13" t="s">
        <v>156</v>
      </c>
      <c r="E64" s="18">
        <v>3500000</v>
      </c>
      <c r="F64" s="19">
        <v>3554.87</v>
      </c>
      <c r="G64" s="20">
        <v>1.3100000000000001E-2</v>
      </c>
      <c r="H64" s="29">
        <v>7.6381000000000004E-2</v>
      </c>
      <c r="I64" s="15"/>
      <c r="J64" s="1"/>
    </row>
    <row r="65" spans="1:10" ht="13.15" customHeight="1" x14ac:dyDescent="0.2">
      <c r="A65" s="16" t="s">
        <v>188</v>
      </c>
      <c r="B65" s="17" t="s">
        <v>189</v>
      </c>
      <c r="C65" s="13" t="s">
        <v>190</v>
      </c>
      <c r="D65" s="13" t="s">
        <v>156</v>
      </c>
      <c r="E65" s="18">
        <v>3500000</v>
      </c>
      <c r="F65" s="19">
        <v>3552.18</v>
      </c>
      <c r="G65" s="20">
        <v>1.3100000000000001E-2</v>
      </c>
      <c r="H65" s="29">
        <v>7.4513999999999997E-2</v>
      </c>
      <c r="I65" s="15"/>
      <c r="J65" s="1"/>
    </row>
    <row r="66" spans="1:10" ht="13.15" customHeight="1" x14ac:dyDescent="0.2">
      <c r="A66" s="16" t="s">
        <v>191</v>
      </c>
      <c r="B66" s="17" t="s">
        <v>192</v>
      </c>
      <c r="C66" s="13" t="s">
        <v>193</v>
      </c>
      <c r="D66" s="13" t="s">
        <v>156</v>
      </c>
      <c r="E66" s="18">
        <v>3500000</v>
      </c>
      <c r="F66" s="19">
        <v>3518.69</v>
      </c>
      <c r="G66" s="20">
        <v>1.2999999999999999E-2</v>
      </c>
      <c r="H66" s="29">
        <v>7.7495999999999995E-2</v>
      </c>
      <c r="I66" s="15"/>
      <c r="J66" s="1"/>
    </row>
    <row r="67" spans="1:10" ht="13.15" customHeight="1" x14ac:dyDescent="0.2">
      <c r="A67" s="16" t="s">
        <v>194</v>
      </c>
      <c r="B67" s="17" t="s">
        <v>195</v>
      </c>
      <c r="C67" s="13" t="s">
        <v>196</v>
      </c>
      <c r="D67" s="13" t="s">
        <v>156</v>
      </c>
      <c r="E67" s="18">
        <v>2500000</v>
      </c>
      <c r="F67" s="19">
        <v>2550.98</v>
      </c>
      <c r="G67" s="20">
        <v>9.4000000000000004E-3</v>
      </c>
      <c r="H67" s="29">
        <v>7.4496000000000007E-2</v>
      </c>
      <c r="I67" s="15"/>
      <c r="J67" s="1"/>
    </row>
    <row r="68" spans="1:10" ht="13.15" customHeight="1" x14ac:dyDescent="0.2">
      <c r="A68" s="16" t="s">
        <v>197</v>
      </c>
      <c r="B68" s="17" t="s">
        <v>198</v>
      </c>
      <c r="C68" s="13" t="s">
        <v>199</v>
      </c>
      <c r="D68" s="13" t="s">
        <v>156</v>
      </c>
      <c r="E68" s="18">
        <v>2500000</v>
      </c>
      <c r="F68" s="19">
        <v>2538.12</v>
      </c>
      <c r="G68" s="20">
        <v>9.4000000000000004E-3</v>
      </c>
      <c r="H68" s="29">
        <v>7.4513999999999997E-2</v>
      </c>
      <c r="I68" s="15"/>
      <c r="J68" s="1"/>
    </row>
    <row r="69" spans="1:10" ht="13.15" customHeight="1" x14ac:dyDescent="0.2">
      <c r="A69" s="16" t="s">
        <v>200</v>
      </c>
      <c r="B69" s="17" t="s">
        <v>201</v>
      </c>
      <c r="C69" s="13" t="s">
        <v>202</v>
      </c>
      <c r="D69" s="13" t="s">
        <v>156</v>
      </c>
      <c r="E69" s="18">
        <v>2500000</v>
      </c>
      <c r="F69" s="19">
        <v>2518.9899999999998</v>
      </c>
      <c r="G69" s="20">
        <v>9.2999999999999992E-3</v>
      </c>
      <c r="H69" s="29">
        <v>6.9563E-2</v>
      </c>
      <c r="I69" s="15"/>
      <c r="J69" s="1"/>
    </row>
    <row r="70" spans="1:10" ht="13.15" customHeight="1" x14ac:dyDescent="0.2">
      <c r="A70" s="16" t="s">
        <v>203</v>
      </c>
      <c r="B70" s="17" t="s">
        <v>204</v>
      </c>
      <c r="C70" s="13" t="s">
        <v>205</v>
      </c>
      <c r="D70" s="13" t="s">
        <v>156</v>
      </c>
      <c r="E70" s="18">
        <v>2500000</v>
      </c>
      <c r="F70" s="19">
        <v>2500.6</v>
      </c>
      <c r="G70" s="20">
        <v>9.1999999999999998E-3</v>
      </c>
      <c r="H70" s="29">
        <v>7.4562000000000003E-2</v>
      </c>
      <c r="I70" s="15"/>
      <c r="J70" s="1"/>
    </row>
    <row r="71" spans="1:10" ht="13.15" customHeight="1" x14ac:dyDescent="0.2">
      <c r="A71" s="16" t="s">
        <v>206</v>
      </c>
      <c r="B71" s="17" t="s">
        <v>207</v>
      </c>
      <c r="C71" s="13" t="s">
        <v>208</v>
      </c>
      <c r="D71" s="13" t="s">
        <v>209</v>
      </c>
      <c r="E71" s="18">
        <v>2500</v>
      </c>
      <c r="F71" s="19">
        <v>2486.81</v>
      </c>
      <c r="G71" s="20">
        <v>9.1999999999999998E-3</v>
      </c>
      <c r="H71" s="29">
        <v>7.6799999999999993E-2</v>
      </c>
      <c r="I71" s="15"/>
      <c r="J71" s="1"/>
    </row>
    <row r="72" spans="1:10" ht="13.15" customHeight="1" x14ac:dyDescent="0.2">
      <c r="A72" s="16" t="s">
        <v>210</v>
      </c>
      <c r="B72" s="17" t="s">
        <v>211</v>
      </c>
      <c r="C72" s="13" t="s">
        <v>212</v>
      </c>
      <c r="D72" s="13" t="s">
        <v>209</v>
      </c>
      <c r="E72" s="18">
        <v>2500</v>
      </c>
      <c r="F72" s="19">
        <v>2483.25</v>
      </c>
      <c r="G72" s="20">
        <v>9.1999999999999998E-3</v>
      </c>
      <c r="H72" s="29">
        <v>7.6799999999999993E-2</v>
      </c>
      <c r="I72" s="15"/>
      <c r="J72" s="1"/>
    </row>
    <row r="73" spans="1:10" ht="13.15" customHeight="1" x14ac:dyDescent="0.2">
      <c r="A73" s="16" t="s">
        <v>213</v>
      </c>
      <c r="B73" s="17" t="s">
        <v>214</v>
      </c>
      <c r="C73" s="13" t="s">
        <v>215</v>
      </c>
      <c r="D73" s="13" t="s">
        <v>209</v>
      </c>
      <c r="E73" s="18">
        <v>2500</v>
      </c>
      <c r="F73" s="19">
        <v>2480.6</v>
      </c>
      <c r="G73" s="20">
        <v>9.1999999999999998E-3</v>
      </c>
      <c r="H73" s="29">
        <v>7.8100000000000003E-2</v>
      </c>
      <c r="I73" s="15"/>
      <c r="J73" s="1"/>
    </row>
    <row r="74" spans="1:10" ht="13.15" customHeight="1" x14ac:dyDescent="0.2">
      <c r="A74" s="16" t="s">
        <v>216</v>
      </c>
      <c r="B74" s="17" t="s">
        <v>217</v>
      </c>
      <c r="C74" s="13" t="s">
        <v>218</v>
      </c>
      <c r="D74" s="13" t="s">
        <v>209</v>
      </c>
      <c r="E74" s="18">
        <v>2500</v>
      </c>
      <c r="F74" s="19">
        <v>2477.9299999999998</v>
      </c>
      <c r="G74" s="20">
        <v>9.1000000000000004E-3</v>
      </c>
      <c r="H74" s="29">
        <v>7.8100000000000003E-2</v>
      </c>
      <c r="I74" s="15"/>
      <c r="J74" s="1"/>
    </row>
    <row r="75" spans="1:10" ht="13.15" customHeight="1" x14ac:dyDescent="0.2">
      <c r="A75" s="16" t="s">
        <v>219</v>
      </c>
      <c r="B75" s="17" t="s">
        <v>220</v>
      </c>
      <c r="C75" s="13" t="s">
        <v>221</v>
      </c>
      <c r="D75" s="13" t="s">
        <v>209</v>
      </c>
      <c r="E75" s="18">
        <v>2500</v>
      </c>
      <c r="F75" s="19">
        <v>2474.9899999999998</v>
      </c>
      <c r="G75" s="20">
        <v>9.1000000000000004E-3</v>
      </c>
      <c r="H75" s="29">
        <v>7.6999999999999999E-2</v>
      </c>
      <c r="I75" s="15"/>
      <c r="J75" s="1"/>
    </row>
    <row r="76" spans="1:10" ht="13.15" customHeight="1" x14ac:dyDescent="0.2">
      <c r="A76" s="16" t="s">
        <v>222</v>
      </c>
      <c r="B76" s="17" t="s">
        <v>223</v>
      </c>
      <c r="C76" s="13" t="s">
        <v>224</v>
      </c>
      <c r="D76" s="13" t="s">
        <v>156</v>
      </c>
      <c r="E76" s="18">
        <v>2500000</v>
      </c>
      <c r="F76" s="19">
        <v>2462.48</v>
      </c>
      <c r="G76" s="20">
        <v>9.1000000000000004E-3</v>
      </c>
      <c r="H76" s="29">
        <v>7.4629000000000001E-2</v>
      </c>
      <c r="I76" s="15"/>
      <c r="J76" s="1"/>
    </row>
    <row r="77" spans="1:10" ht="13.15" customHeight="1" x14ac:dyDescent="0.2">
      <c r="A77" s="16" t="s">
        <v>225</v>
      </c>
      <c r="B77" s="17" t="s">
        <v>226</v>
      </c>
      <c r="C77" s="13" t="s">
        <v>227</v>
      </c>
      <c r="D77" s="13" t="s">
        <v>156</v>
      </c>
      <c r="E77" s="18">
        <v>2500000</v>
      </c>
      <c r="F77" s="19">
        <v>2461.85</v>
      </c>
      <c r="G77" s="20">
        <v>9.1000000000000004E-3</v>
      </c>
      <c r="H77" s="29">
        <v>7.7737000000000001E-2</v>
      </c>
      <c r="I77" s="15"/>
      <c r="J77" s="1"/>
    </row>
    <row r="78" spans="1:10" ht="13.15" customHeight="1" x14ac:dyDescent="0.2">
      <c r="A78" s="16" t="s">
        <v>228</v>
      </c>
      <c r="B78" s="17" t="s">
        <v>229</v>
      </c>
      <c r="C78" s="13" t="s">
        <v>230</v>
      </c>
      <c r="D78" s="13" t="s">
        <v>156</v>
      </c>
      <c r="E78" s="18">
        <v>2500000</v>
      </c>
      <c r="F78" s="19">
        <v>2460.87</v>
      </c>
      <c r="G78" s="20">
        <v>9.1000000000000004E-3</v>
      </c>
      <c r="H78" s="29">
        <v>7.3735999999999996E-2</v>
      </c>
      <c r="I78" s="15"/>
      <c r="J78" s="1"/>
    </row>
    <row r="79" spans="1:10" ht="13.15" customHeight="1" x14ac:dyDescent="0.2">
      <c r="A79" s="16" t="s">
        <v>231</v>
      </c>
      <c r="B79" s="17" t="s">
        <v>232</v>
      </c>
      <c r="C79" s="13" t="s">
        <v>233</v>
      </c>
      <c r="D79" s="13" t="s">
        <v>209</v>
      </c>
      <c r="E79" s="18">
        <v>2500</v>
      </c>
      <c r="F79" s="19">
        <v>2455.7800000000002</v>
      </c>
      <c r="G79" s="20">
        <v>9.1000000000000004E-3</v>
      </c>
      <c r="H79" s="29">
        <v>7.8799999999999995E-2</v>
      </c>
      <c r="I79" s="15"/>
      <c r="J79" s="1"/>
    </row>
    <row r="80" spans="1:10" ht="13.15" customHeight="1" x14ac:dyDescent="0.2">
      <c r="A80" s="16" t="s">
        <v>234</v>
      </c>
      <c r="B80" s="17" t="s">
        <v>235</v>
      </c>
      <c r="C80" s="13" t="s">
        <v>236</v>
      </c>
      <c r="D80" s="13" t="s">
        <v>156</v>
      </c>
      <c r="E80" s="18">
        <v>2500000</v>
      </c>
      <c r="F80" s="19">
        <v>2453.8000000000002</v>
      </c>
      <c r="G80" s="20">
        <v>9.1000000000000004E-3</v>
      </c>
      <c r="H80" s="29">
        <v>7.6740000000000003E-2</v>
      </c>
      <c r="I80" s="15"/>
      <c r="J80" s="1"/>
    </row>
    <row r="81" spans="1:10" ht="13.15" customHeight="1" x14ac:dyDescent="0.2">
      <c r="A81" s="16" t="s">
        <v>237</v>
      </c>
      <c r="B81" s="17" t="s">
        <v>238</v>
      </c>
      <c r="C81" s="13" t="s">
        <v>239</v>
      </c>
      <c r="D81" s="13" t="s">
        <v>156</v>
      </c>
      <c r="E81" s="18">
        <v>2500000</v>
      </c>
      <c r="F81" s="19">
        <v>2443.15</v>
      </c>
      <c r="G81" s="20">
        <v>8.9999999999999993E-3</v>
      </c>
      <c r="H81" s="29">
        <v>7.6740000000000003E-2</v>
      </c>
      <c r="I81" s="15"/>
      <c r="J81" s="1"/>
    </row>
    <row r="82" spans="1:10" ht="13.15" customHeight="1" x14ac:dyDescent="0.2">
      <c r="A82" s="16" t="s">
        <v>240</v>
      </c>
      <c r="B82" s="17" t="s">
        <v>241</v>
      </c>
      <c r="C82" s="13" t="s">
        <v>242</v>
      </c>
      <c r="D82" s="13" t="s">
        <v>209</v>
      </c>
      <c r="E82" s="18">
        <v>2500</v>
      </c>
      <c r="F82" s="19">
        <v>2440.5500000000002</v>
      </c>
      <c r="G82" s="20">
        <v>8.9999999999999993E-3</v>
      </c>
      <c r="H82" s="29">
        <v>7.7899999999999997E-2</v>
      </c>
      <c r="I82" s="15"/>
      <c r="J82" s="1"/>
    </row>
    <row r="83" spans="1:10" ht="13.15" customHeight="1" x14ac:dyDescent="0.2">
      <c r="A83" s="16" t="s">
        <v>243</v>
      </c>
      <c r="B83" s="17" t="s">
        <v>244</v>
      </c>
      <c r="C83" s="13" t="s">
        <v>245</v>
      </c>
      <c r="D83" s="13" t="s">
        <v>156</v>
      </c>
      <c r="E83" s="18">
        <v>2300100</v>
      </c>
      <c r="F83" s="19">
        <v>2328.06</v>
      </c>
      <c r="G83" s="20">
        <v>8.6E-3</v>
      </c>
      <c r="H83" s="29">
        <v>7.6092000000000007E-2</v>
      </c>
      <c r="I83" s="15"/>
      <c r="J83" s="1"/>
    </row>
    <row r="84" spans="1:10" ht="13.15" customHeight="1" x14ac:dyDescent="0.2">
      <c r="A84" s="16" t="s">
        <v>246</v>
      </c>
      <c r="B84" s="17" t="s">
        <v>247</v>
      </c>
      <c r="C84" s="13" t="s">
        <v>248</v>
      </c>
      <c r="D84" s="13" t="s">
        <v>156</v>
      </c>
      <c r="E84" s="18">
        <v>2000000</v>
      </c>
      <c r="F84" s="19">
        <v>2017.83</v>
      </c>
      <c r="G84" s="20">
        <v>7.4000000000000003E-3</v>
      </c>
      <c r="H84" s="29">
        <v>7.7106999999999995E-2</v>
      </c>
      <c r="I84" s="15"/>
      <c r="J84" s="1"/>
    </row>
    <row r="85" spans="1:10" ht="13.15" customHeight="1" x14ac:dyDescent="0.2">
      <c r="A85" s="16" t="s">
        <v>249</v>
      </c>
      <c r="B85" s="17" t="s">
        <v>250</v>
      </c>
      <c r="C85" s="13" t="s">
        <v>251</v>
      </c>
      <c r="D85" s="13" t="s">
        <v>156</v>
      </c>
      <c r="E85" s="18">
        <v>2000000</v>
      </c>
      <c r="F85" s="19">
        <v>1983.22</v>
      </c>
      <c r="G85" s="20">
        <v>7.3000000000000001E-3</v>
      </c>
      <c r="H85" s="29">
        <v>7.6381000000000004E-2</v>
      </c>
      <c r="I85" s="15"/>
      <c r="J85" s="1"/>
    </row>
    <row r="86" spans="1:10" ht="13.15" customHeight="1" x14ac:dyDescent="0.2">
      <c r="A86" s="16" t="s">
        <v>252</v>
      </c>
      <c r="B86" s="17" t="s">
        <v>253</v>
      </c>
      <c r="C86" s="13" t="s">
        <v>254</v>
      </c>
      <c r="D86" s="13" t="s">
        <v>156</v>
      </c>
      <c r="E86" s="18">
        <v>2000000</v>
      </c>
      <c r="F86" s="19">
        <v>1955.46</v>
      </c>
      <c r="G86" s="20">
        <v>7.1999999999999998E-3</v>
      </c>
      <c r="H86" s="29">
        <v>7.4457999999999996E-2</v>
      </c>
      <c r="I86" s="15"/>
      <c r="J86" s="1"/>
    </row>
    <row r="87" spans="1:10" ht="13.15" customHeight="1" x14ac:dyDescent="0.2">
      <c r="A87" s="16" t="s">
        <v>255</v>
      </c>
      <c r="B87" s="17" t="s">
        <v>256</v>
      </c>
      <c r="C87" s="13" t="s">
        <v>257</v>
      </c>
      <c r="D87" s="13" t="s">
        <v>156</v>
      </c>
      <c r="E87" s="18">
        <v>1500000</v>
      </c>
      <c r="F87" s="19">
        <v>1552.59</v>
      </c>
      <c r="G87" s="20">
        <v>5.7000000000000002E-3</v>
      </c>
      <c r="H87" s="29">
        <v>7.4617000000000003E-2</v>
      </c>
      <c r="I87" s="15"/>
      <c r="J87" s="1"/>
    </row>
    <row r="88" spans="1:10" ht="13.15" customHeight="1" x14ac:dyDescent="0.2">
      <c r="A88" s="16" t="s">
        <v>258</v>
      </c>
      <c r="B88" s="17" t="s">
        <v>259</v>
      </c>
      <c r="C88" s="13" t="s">
        <v>260</v>
      </c>
      <c r="D88" s="13" t="s">
        <v>156</v>
      </c>
      <c r="E88" s="18">
        <v>1500000</v>
      </c>
      <c r="F88" s="19">
        <v>1500.95</v>
      </c>
      <c r="G88" s="20">
        <v>5.4999999999999997E-3</v>
      </c>
      <c r="H88" s="29">
        <v>7.4562000000000003E-2</v>
      </c>
      <c r="I88" s="15"/>
      <c r="J88" s="1"/>
    </row>
    <row r="89" spans="1:10" ht="13.15" customHeight="1" x14ac:dyDescent="0.2">
      <c r="A89" s="16" t="s">
        <v>261</v>
      </c>
      <c r="B89" s="17" t="s">
        <v>262</v>
      </c>
      <c r="C89" s="13" t="s">
        <v>263</v>
      </c>
      <c r="D89" s="13" t="s">
        <v>156</v>
      </c>
      <c r="E89" s="18">
        <v>1500000</v>
      </c>
      <c r="F89" s="19">
        <v>1477.34</v>
      </c>
      <c r="G89" s="20">
        <v>5.4999999999999997E-3</v>
      </c>
      <c r="H89" s="29">
        <v>7.4829999999999994E-2</v>
      </c>
      <c r="I89" s="15"/>
      <c r="J89" s="1"/>
    </row>
    <row r="90" spans="1:10" ht="13.15" customHeight="1" x14ac:dyDescent="0.2">
      <c r="A90" s="16" t="s">
        <v>264</v>
      </c>
      <c r="B90" s="17" t="s">
        <v>265</v>
      </c>
      <c r="C90" s="13" t="s">
        <v>266</v>
      </c>
      <c r="D90" s="13" t="s">
        <v>156</v>
      </c>
      <c r="E90" s="18">
        <v>1000000</v>
      </c>
      <c r="F90" s="19">
        <v>1017.61</v>
      </c>
      <c r="G90" s="20">
        <v>3.8E-3</v>
      </c>
      <c r="H90" s="29">
        <v>7.4177000000000007E-2</v>
      </c>
      <c r="I90" s="15"/>
      <c r="J90" s="1"/>
    </row>
    <row r="91" spans="1:10" ht="13.15" customHeight="1" x14ac:dyDescent="0.2">
      <c r="A91" s="16" t="s">
        <v>267</v>
      </c>
      <c r="B91" s="17" t="s">
        <v>268</v>
      </c>
      <c r="C91" s="13" t="s">
        <v>269</v>
      </c>
      <c r="D91" s="13" t="s">
        <v>156</v>
      </c>
      <c r="E91" s="18">
        <v>1000000</v>
      </c>
      <c r="F91" s="19">
        <v>1016.31</v>
      </c>
      <c r="G91" s="20">
        <v>3.8E-3</v>
      </c>
      <c r="H91" s="29">
        <v>7.6381000000000004E-2</v>
      </c>
      <c r="I91" s="15"/>
      <c r="J91" s="1"/>
    </row>
    <row r="92" spans="1:10" ht="13.15" customHeight="1" x14ac:dyDescent="0.2">
      <c r="A92" s="16" t="s">
        <v>270</v>
      </c>
      <c r="B92" s="17" t="s">
        <v>271</v>
      </c>
      <c r="C92" s="13" t="s">
        <v>272</v>
      </c>
      <c r="D92" s="13" t="s">
        <v>156</v>
      </c>
      <c r="E92" s="18">
        <v>1000000</v>
      </c>
      <c r="F92" s="19">
        <v>1014.86</v>
      </c>
      <c r="G92" s="20">
        <v>3.7000000000000002E-3</v>
      </c>
      <c r="H92" s="29">
        <v>7.4177000000000007E-2</v>
      </c>
      <c r="I92" s="15"/>
      <c r="J92" s="1"/>
    </row>
    <row r="93" spans="1:10" ht="13.15" customHeight="1" x14ac:dyDescent="0.2">
      <c r="A93" s="16" t="s">
        <v>273</v>
      </c>
      <c r="B93" s="17" t="s">
        <v>274</v>
      </c>
      <c r="C93" s="13" t="s">
        <v>275</v>
      </c>
      <c r="D93" s="13" t="s">
        <v>156</v>
      </c>
      <c r="E93" s="18">
        <v>1000000</v>
      </c>
      <c r="F93" s="19">
        <v>1010.99</v>
      </c>
      <c r="G93" s="20">
        <v>3.7000000000000002E-3</v>
      </c>
      <c r="H93" s="29">
        <v>7.6092000000000007E-2</v>
      </c>
      <c r="I93" s="15"/>
      <c r="J93" s="1"/>
    </row>
    <row r="94" spans="1:10" ht="13.15" customHeight="1" x14ac:dyDescent="0.2">
      <c r="A94" s="16" t="s">
        <v>276</v>
      </c>
      <c r="B94" s="17" t="s">
        <v>277</v>
      </c>
      <c r="C94" s="13" t="s">
        <v>278</v>
      </c>
      <c r="D94" s="13" t="s">
        <v>156</v>
      </c>
      <c r="E94" s="18">
        <v>1000000</v>
      </c>
      <c r="F94" s="19">
        <v>1010.99</v>
      </c>
      <c r="G94" s="20">
        <v>3.7000000000000002E-3</v>
      </c>
      <c r="H94" s="29">
        <v>7.4513999999999997E-2</v>
      </c>
      <c r="I94" s="15"/>
      <c r="J94" s="1"/>
    </row>
    <row r="95" spans="1:10" ht="13.15" customHeight="1" x14ac:dyDescent="0.2">
      <c r="A95" s="16" t="s">
        <v>279</v>
      </c>
      <c r="B95" s="17" t="s">
        <v>280</v>
      </c>
      <c r="C95" s="13" t="s">
        <v>281</v>
      </c>
      <c r="D95" s="13" t="s">
        <v>156</v>
      </c>
      <c r="E95" s="18">
        <v>1000000</v>
      </c>
      <c r="F95" s="19">
        <v>1010.71</v>
      </c>
      <c r="G95" s="20">
        <v>3.7000000000000002E-3</v>
      </c>
      <c r="H95" s="29">
        <v>7.7179999999999999E-2</v>
      </c>
      <c r="I95" s="15"/>
      <c r="J95" s="1"/>
    </row>
    <row r="96" spans="1:10" ht="13.15" customHeight="1" x14ac:dyDescent="0.2">
      <c r="A96" s="16" t="s">
        <v>282</v>
      </c>
      <c r="B96" s="17" t="s">
        <v>283</v>
      </c>
      <c r="C96" s="13" t="s">
        <v>284</v>
      </c>
      <c r="D96" s="13" t="s">
        <v>156</v>
      </c>
      <c r="E96" s="18">
        <v>1000000</v>
      </c>
      <c r="F96" s="19">
        <v>1007.04</v>
      </c>
      <c r="G96" s="20">
        <v>3.7000000000000002E-3</v>
      </c>
      <c r="H96" s="29">
        <v>7.6381000000000004E-2</v>
      </c>
      <c r="I96" s="15"/>
      <c r="J96" s="1"/>
    </row>
    <row r="97" spans="1:10" ht="13.15" customHeight="1" x14ac:dyDescent="0.2">
      <c r="A97" s="16" t="s">
        <v>285</v>
      </c>
      <c r="B97" s="17" t="s">
        <v>286</v>
      </c>
      <c r="C97" s="13" t="s">
        <v>287</v>
      </c>
      <c r="D97" s="13" t="s">
        <v>156</v>
      </c>
      <c r="E97" s="18">
        <v>1000000</v>
      </c>
      <c r="F97" s="19">
        <v>989.78</v>
      </c>
      <c r="G97" s="20">
        <v>3.7000000000000002E-3</v>
      </c>
      <c r="H97" s="29">
        <v>7.7106999999999995E-2</v>
      </c>
      <c r="I97" s="15"/>
      <c r="J97" s="1"/>
    </row>
    <row r="98" spans="1:10" ht="13.15" customHeight="1" x14ac:dyDescent="0.2">
      <c r="A98" s="16" t="s">
        <v>288</v>
      </c>
      <c r="B98" s="17" t="s">
        <v>289</v>
      </c>
      <c r="C98" s="13" t="s">
        <v>290</v>
      </c>
      <c r="D98" s="13" t="s">
        <v>156</v>
      </c>
      <c r="E98" s="18">
        <v>1000000</v>
      </c>
      <c r="F98" s="19">
        <v>988.69</v>
      </c>
      <c r="G98" s="20">
        <v>3.5999999999999999E-3</v>
      </c>
      <c r="H98" s="29">
        <v>7.4732999999999994E-2</v>
      </c>
      <c r="I98" s="15"/>
      <c r="J98" s="1"/>
    </row>
    <row r="99" spans="1:10" ht="13.15" customHeight="1" x14ac:dyDescent="0.2">
      <c r="A99" s="16" t="s">
        <v>291</v>
      </c>
      <c r="B99" s="17" t="s">
        <v>292</v>
      </c>
      <c r="C99" s="13" t="s">
        <v>293</v>
      </c>
      <c r="D99" s="13" t="s">
        <v>156</v>
      </c>
      <c r="E99" s="18">
        <v>1000000</v>
      </c>
      <c r="F99" s="19">
        <v>988.21</v>
      </c>
      <c r="G99" s="20">
        <v>3.5999999999999999E-3</v>
      </c>
      <c r="H99" s="29">
        <v>7.7461000000000002E-2</v>
      </c>
      <c r="I99" s="15"/>
      <c r="J99" s="1"/>
    </row>
    <row r="100" spans="1:10" ht="13.15" customHeight="1" x14ac:dyDescent="0.2">
      <c r="A100" s="16" t="s">
        <v>294</v>
      </c>
      <c r="B100" s="17" t="s">
        <v>295</v>
      </c>
      <c r="C100" s="13" t="s">
        <v>296</v>
      </c>
      <c r="D100" s="13" t="s">
        <v>156</v>
      </c>
      <c r="E100" s="18">
        <v>1000000</v>
      </c>
      <c r="F100" s="19">
        <v>986.23</v>
      </c>
      <c r="G100" s="20">
        <v>3.5999999999999999E-3</v>
      </c>
      <c r="H100" s="29">
        <v>7.5289999999999996E-2</v>
      </c>
      <c r="I100" s="15"/>
      <c r="J100" s="1"/>
    </row>
    <row r="101" spans="1:10" ht="13.15" customHeight="1" x14ac:dyDescent="0.2">
      <c r="A101" s="16" t="s">
        <v>297</v>
      </c>
      <c r="B101" s="17" t="s">
        <v>298</v>
      </c>
      <c r="C101" s="13" t="s">
        <v>299</v>
      </c>
      <c r="D101" s="13" t="s">
        <v>156</v>
      </c>
      <c r="E101" s="18">
        <v>1000000</v>
      </c>
      <c r="F101" s="19">
        <v>979.95</v>
      </c>
      <c r="G101" s="20">
        <v>3.5999999999999999E-3</v>
      </c>
      <c r="H101" s="29">
        <v>7.6381000000000004E-2</v>
      </c>
      <c r="I101" s="15"/>
      <c r="J101" s="1"/>
    </row>
    <row r="102" spans="1:10" ht="13.15" customHeight="1" x14ac:dyDescent="0.2">
      <c r="A102" s="16" t="s">
        <v>300</v>
      </c>
      <c r="B102" s="17" t="s">
        <v>301</v>
      </c>
      <c r="C102" s="13" t="s">
        <v>302</v>
      </c>
      <c r="D102" s="13" t="s">
        <v>156</v>
      </c>
      <c r="E102" s="18">
        <v>1000000</v>
      </c>
      <c r="F102" s="19">
        <v>979.51</v>
      </c>
      <c r="G102" s="20">
        <v>3.5999999999999999E-3</v>
      </c>
      <c r="H102" s="29">
        <v>7.4457999999999996E-2</v>
      </c>
      <c r="I102" s="15"/>
      <c r="J102" s="1"/>
    </row>
    <row r="103" spans="1:10" ht="13.15" customHeight="1" x14ac:dyDescent="0.2">
      <c r="A103" s="16" t="s">
        <v>303</v>
      </c>
      <c r="B103" s="17" t="s">
        <v>304</v>
      </c>
      <c r="C103" s="13" t="s">
        <v>305</v>
      </c>
      <c r="D103" s="13" t="s">
        <v>209</v>
      </c>
      <c r="E103" s="18">
        <v>1000</v>
      </c>
      <c r="F103" s="19">
        <v>975.23</v>
      </c>
      <c r="G103" s="20">
        <v>3.5999999999999999E-3</v>
      </c>
      <c r="H103" s="29">
        <v>8.0100000000000005E-2</v>
      </c>
      <c r="I103" s="15"/>
      <c r="J103" s="1"/>
    </row>
    <row r="104" spans="1:10" ht="13.15" customHeight="1" x14ac:dyDescent="0.2">
      <c r="A104" s="16" t="s">
        <v>306</v>
      </c>
      <c r="B104" s="17" t="s">
        <v>307</v>
      </c>
      <c r="C104" s="13" t="s">
        <v>308</v>
      </c>
      <c r="D104" s="13" t="s">
        <v>156</v>
      </c>
      <c r="E104" s="18">
        <v>1000000</v>
      </c>
      <c r="F104" s="19">
        <v>970.69</v>
      </c>
      <c r="G104" s="20">
        <v>3.5999999999999999E-3</v>
      </c>
      <c r="H104" s="29">
        <v>7.4073E-2</v>
      </c>
      <c r="I104" s="15"/>
      <c r="J104" s="1"/>
    </row>
    <row r="105" spans="1:10" ht="13.15" customHeight="1" x14ac:dyDescent="0.2">
      <c r="A105" s="16" t="s">
        <v>309</v>
      </c>
      <c r="B105" s="17" t="s">
        <v>310</v>
      </c>
      <c r="C105" s="13" t="s">
        <v>311</v>
      </c>
      <c r="D105" s="13" t="s">
        <v>156</v>
      </c>
      <c r="E105" s="18">
        <v>1000000</v>
      </c>
      <c r="F105" s="19">
        <v>969.51</v>
      </c>
      <c r="G105" s="20">
        <v>3.5999999999999999E-3</v>
      </c>
      <c r="H105" s="29">
        <v>7.4410000000000004E-2</v>
      </c>
      <c r="I105" s="15"/>
      <c r="J105" s="1"/>
    </row>
    <row r="106" spans="1:10" ht="13.15" customHeight="1" x14ac:dyDescent="0.2">
      <c r="A106" s="16" t="s">
        <v>312</v>
      </c>
      <c r="B106" s="17" t="s">
        <v>313</v>
      </c>
      <c r="C106" s="13" t="s">
        <v>314</v>
      </c>
      <c r="D106" s="13" t="s">
        <v>156</v>
      </c>
      <c r="E106" s="18">
        <v>1000000</v>
      </c>
      <c r="F106" s="19">
        <v>968.7</v>
      </c>
      <c r="G106" s="20">
        <v>3.5999999999999999E-3</v>
      </c>
      <c r="H106" s="29">
        <v>7.6276999999999998E-2</v>
      </c>
      <c r="I106" s="15"/>
      <c r="J106" s="1"/>
    </row>
    <row r="107" spans="1:10" ht="13.15" customHeight="1" x14ac:dyDescent="0.2">
      <c r="A107" s="16" t="s">
        <v>315</v>
      </c>
      <c r="B107" s="17" t="s">
        <v>316</v>
      </c>
      <c r="C107" s="13" t="s">
        <v>317</v>
      </c>
      <c r="D107" s="13" t="s">
        <v>156</v>
      </c>
      <c r="E107" s="18">
        <v>1000000</v>
      </c>
      <c r="F107" s="19">
        <v>966.15</v>
      </c>
      <c r="G107" s="20">
        <v>3.5999999999999999E-3</v>
      </c>
      <c r="H107" s="29">
        <v>7.4031E-2</v>
      </c>
      <c r="I107" s="15"/>
      <c r="J107" s="1"/>
    </row>
    <row r="108" spans="1:10" ht="13.15" customHeight="1" x14ac:dyDescent="0.2">
      <c r="A108" s="16" t="s">
        <v>318</v>
      </c>
      <c r="B108" s="17" t="s">
        <v>319</v>
      </c>
      <c r="C108" s="13" t="s">
        <v>320</v>
      </c>
      <c r="D108" s="13" t="s">
        <v>156</v>
      </c>
      <c r="E108" s="18">
        <v>1000000</v>
      </c>
      <c r="F108" s="19">
        <v>959.65</v>
      </c>
      <c r="G108" s="20">
        <v>3.5000000000000001E-3</v>
      </c>
      <c r="H108" s="29">
        <v>7.7392000000000002E-2</v>
      </c>
      <c r="I108" s="15"/>
      <c r="J108" s="1"/>
    </row>
    <row r="109" spans="1:10" ht="13.15" customHeight="1" x14ac:dyDescent="0.2">
      <c r="A109" s="16" t="s">
        <v>321</v>
      </c>
      <c r="B109" s="17" t="s">
        <v>322</v>
      </c>
      <c r="C109" s="13" t="s">
        <v>323</v>
      </c>
      <c r="D109" s="13" t="s">
        <v>156</v>
      </c>
      <c r="E109" s="18">
        <v>1000000</v>
      </c>
      <c r="F109" s="19">
        <v>954.99</v>
      </c>
      <c r="G109" s="20">
        <v>3.5000000000000001E-3</v>
      </c>
      <c r="H109" s="29">
        <v>7.6276999999999998E-2</v>
      </c>
      <c r="I109" s="15"/>
      <c r="J109" s="1"/>
    </row>
    <row r="110" spans="1:10" ht="13.15" customHeight="1" x14ac:dyDescent="0.2">
      <c r="A110" s="16" t="s">
        <v>324</v>
      </c>
      <c r="B110" s="17" t="s">
        <v>325</v>
      </c>
      <c r="C110" s="13" t="s">
        <v>326</v>
      </c>
      <c r="D110" s="13" t="s">
        <v>156</v>
      </c>
      <c r="E110" s="18">
        <v>500000</v>
      </c>
      <c r="F110" s="19">
        <v>524</v>
      </c>
      <c r="G110" s="20">
        <v>1.9E-3</v>
      </c>
      <c r="H110" s="29">
        <v>7.5380000000000003E-2</v>
      </c>
      <c r="I110" s="15"/>
      <c r="J110" s="1"/>
    </row>
    <row r="111" spans="1:10" ht="13.15" customHeight="1" x14ac:dyDescent="0.2">
      <c r="A111" s="16" t="s">
        <v>327</v>
      </c>
      <c r="B111" s="17" t="s">
        <v>328</v>
      </c>
      <c r="C111" s="13" t="s">
        <v>329</v>
      </c>
      <c r="D111" s="13" t="s">
        <v>156</v>
      </c>
      <c r="E111" s="18">
        <v>500000</v>
      </c>
      <c r="F111" s="19">
        <v>512.36</v>
      </c>
      <c r="G111" s="20">
        <v>1.9E-3</v>
      </c>
      <c r="H111" s="29">
        <v>7.4562000000000003E-2</v>
      </c>
      <c r="I111" s="15"/>
      <c r="J111" s="1"/>
    </row>
    <row r="112" spans="1:10" ht="13.15" customHeight="1" x14ac:dyDescent="0.2">
      <c r="A112" s="16" t="s">
        <v>330</v>
      </c>
      <c r="B112" s="17" t="s">
        <v>331</v>
      </c>
      <c r="C112" s="13" t="s">
        <v>332</v>
      </c>
      <c r="D112" s="13" t="s">
        <v>156</v>
      </c>
      <c r="E112" s="18">
        <v>500000</v>
      </c>
      <c r="F112" s="19">
        <v>507.42</v>
      </c>
      <c r="G112" s="20">
        <v>1.9E-3</v>
      </c>
      <c r="H112" s="29">
        <v>7.4829999999999994E-2</v>
      </c>
      <c r="I112" s="15"/>
      <c r="J112" s="1"/>
    </row>
    <row r="113" spans="1:10" ht="13.15" customHeight="1" x14ac:dyDescent="0.2">
      <c r="A113" s="16" t="s">
        <v>333</v>
      </c>
      <c r="B113" s="17" t="s">
        <v>334</v>
      </c>
      <c r="C113" s="13" t="s">
        <v>335</v>
      </c>
      <c r="D113" s="13" t="s">
        <v>156</v>
      </c>
      <c r="E113" s="18">
        <v>500000</v>
      </c>
      <c r="F113" s="19">
        <v>507.3</v>
      </c>
      <c r="G113" s="20">
        <v>1.9E-3</v>
      </c>
      <c r="H113" s="29">
        <v>7.6381000000000004E-2</v>
      </c>
      <c r="I113" s="15"/>
      <c r="J113" s="1"/>
    </row>
    <row r="114" spans="1:10" ht="13.15" customHeight="1" x14ac:dyDescent="0.2">
      <c r="A114" s="16" t="s">
        <v>336</v>
      </c>
      <c r="B114" s="17" t="s">
        <v>337</v>
      </c>
      <c r="C114" s="13" t="s">
        <v>338</v>
      </c>
      <c r="D114" s="13" t="s">
        <v>156</v>
      </c>
      <c r="E114" s="18">
        <v>500000</v>
      </c>
      <c r="F114" s="19">
        <v>504.89</v>
      </c>
      <c r="G114" s="20">
        <v>1.9E-3</v>
      </c>
      <c r="H114" s="29">
        <v>7.5708999999999999E-2</v>
      </c>
      <c r="I114" s="15"/>
      <c r="J114" s="1"/>
    </row>
    <row r="115" spans="1:10" ht="13.15" customHeight="1" x14ac:dyDescent="0.2">
      <c r="A115" s="16" t="s">
        <v>339</v>
      </c>
      <c r="B115" s="17" t="s">
        <v>340</v>
      </c>
      <c r="C115" s="13" t="s">
        <v>341</v>
      </c>
      <c r="D115" s="13" t="s">
        <v>156</v>
      </c>
      <c r="E115" s="18">
        <v>500000</v>
      </c>
      <c r="F115" s="19">
        <v>502.38</v>
      </c>
      <c r="G115" s="20">
        <v>1.9E-3</v>
      </c>
      <c r="H115" s="29">
        <v>7.7106999999999995E-2</v>
      </c>
      <c r="I115" s="15"/>
      <c r="J115" s="1"/>
    </row>
    <row r="116" spans="1:10" ht="13.15" customHeight="1" x14ac:dyDescent="0.2">
      <c r="A116" s="16" t="s">
        <v>342</v>
      </c>
      <c r="B116" s="17" t="s">
        <v>343</v>
      </c>
      <c r="C116" s="13" t="s">
        <v>344</v>
      </c>
      <c r="D116" s="13" t="s">
        <v>156</v>
      </c>
      <c r="E116" s="18">
        <v>500000</v>
      </c>
      <c r="F116" s="19">
        <v>502.14</v>
      </c>
      <c r="G116" s="20">
        <v>1.9E-3</v>
      </c>
      <c r="H116" s="29">
        <v>7.8004000000000004E-2</v>
      </c>
      <c r="I116" s="15"/>
      <c r="J116" s="1"/>
    </row>
    <row r="117" spans="1:10" ht="13.15" customHeight="1" x14ac:dyDescent="0.2">
      <c r="A117" s="16" t="s">
        <v>345</v>
      </c>
      <c r="B117" s="17" t="s">
        <v>346</v>
      </c>
      <c r="C117" s="13" t="s">
        <v>347</v>
      </c>
      <c r="D117" s="13" t="s">
        <v>209</v>
      </c>
      <c r="E117" s="18">
        <v>500</v>
      </c>
      <c r="F117" s="19">
        <v>501.62</v>
      </c>
      <c r="G117" s="20">
        <v>1.9E-3</v>
      </c>
      <c r="H117" s="29">
        <v>7.6700000000000004E-2</v>
      </c>
      <c r="I117" s="15"/>
      <c r="J117" s="1"/>
    </row>
    <row r="118" spans="1:10" ht="13.15" customHeight="1" x14ac:dyDescent="0.2">
      <c r="A118" s="16" t="s">
        <v>348</v>
      </c>
      <c r="B118" s="17" t="s">
        <v>349</v>
      </c>
      <c r="C118" s="13" t="s">
        <v>350</v>
      </c>
      <c r="D118" s="13" t="s">
        <v>156</v>
      </c>
      <c r="E118" s="18">
        <v>500000</v>
      </c>
      <c r="F118" s="19">
        <v>501.33</v>
      </c>
      <c r="G118" s="20">
        <v>1.9E-3</v>
      </c>
      <c r="H118" s="29">
        <v>7.7461000000000002E-2</v>
      </c>
      <c r="I118" s="15"/>
      <c r="J118" s="1"/>
    </row>
    <row r="119" spans="1:10" ht="13.15" customHeight="1" x14ac:dyDescent="0.2">
      <c r="A119" s="16" t="s">
        <v>351</v>
      </c>
      <c r="B119" s="17" t="s">
        <v>352</v>
      </c>
      <c r="C119" s="13" t="s">
        <v>353</v>
      </c>
      <c r="D119" s="13" t="s">
        <v>156</v>
      </c>
      <c r="E119" s="18">
        <v>500000</v>
      </c>
      <c r="F119" s="19">
        <v>495.11</v>
      </c>
      <c r="G119" s="20">
        <v>1.8E-3</v>
      </c>
      <c r="H119" s="29">
        <v>7.7106999999999995E-2</v>
      </c>
      <c r="I119" s="15"/>
      <c r="J119" s="1"/>
    </row>
    <row r="120" spans="1:10" ht="13.15" customHeight="1" x14ac:dyDescent="0.2">
      <c r="A120" s="16" t="s">
        <v>354</v>
      </c>
      <c r="B120" s="17" t="s">
        <v>355</v>
      </c>
      <c r="C120" s="13" t="s">
        <v>356</v>
      </c>
      <c r="D120" s="13" t="s">
        <v>156</v>
      </c>
      <c r="E120" s="18">
        <v>500000</v>
      </c>
      <c r="F120" s="19">
        <v>494.99</v>
      </c>
      <c r="G120" s="20">
        <v>1.8E-3</v>
      </c>
      <c r="H120" s="29">
        <v>7.5537000000000007E-2</v>
      </c>
      <c r="I120" s="15"/>
      <c r="J120" s="1"/>
    </row>
    <row r="121" spans="1:10" ht="13.15" customHeight="1" x14ac:dyDescent="0.2">
      <c r="A121" s="16" t="s">
        <v>357</v>
      </c>
      <c r="B121" s="17" t="s">
        <v>358</v>
      </c>
      <c r="C121" s="13" t="s">
        <v>359</v>
      </c>
      <c r="D121" s="13" t="s">
        <v>156</v>
      </c>
      <c r="E121" s="18">
        <v>500000</v>
      </c>
      <c r="F121" s="19">
        <v>494.99</v>
      </c>
      <c r="G121" s="20">
        <v>1.8E-3</v>
      </c>
      <c r="H121" s="29">
        <v>7.5333999999999998E-2</v>
      </c>
      <c r="I121" s="15"/>
      <c r="J121" s="1"/>
    </row>
    <row r="122" spans="1:10" ht="13.15" customHeight="1" x14ac:dyDescent="0.2">
      <c r="A122" s="16" t="s">
        <v>360</v>
      </c>
      <c r="B122" s="17" t="s">
        <v>361</v>
      </c>
      <c r="C122" s="13" t="s">
        <v>362</v>
      </c>
      <c r="D122" s="13" t="s">
        <v>156</v>
      </c>
      <c r="E122" s="18">
        <v>500000</v>
      </c>
      <c r="F122" s="19">
        <v>494.32</v>
      </c>
      <c r="G122" s="20">
        <v>1.8E-3</v>
      </c>
      <c r="H122" s="29">
        <v>7.6381000000000004E-2</v>
      </c>
      <c r="I122" s="15"/>
      <c r="J122" s="1"/>
    </row>
    <row r="123" spans="1:10" ht="13.15" customHeight="1" x14ac:dyDescent="0.2">
      <c r="A123" s="16" t="s">
        <v>363</v>
      </c>
      <c r="B123" s="17" t="s">
        <v>364</v>
      </c>
      <c r="C123" s="13" t="s">
        <v>365</v>
      </c>
      <c r="D123" s="13" t="s">
        <v>156</v>
      </c>
      <c r="E123" s="18">
        <v>500000</v>
      </c>
      <c r="F123" s="19">
        <v>490.94</v>
      </c>
      <c r="G123" s="20">
        <v>1.8E-3</v>
      </c>
      <c r="H123" s="29">
        <v>7.5628000000000001E-2</v>
      </c>
      <c r="I123" s="15"/>
      <c r="J123" s="1"/>
    </row>
    <row r="124" spans="1:10" ht="13.15" customHeight="1" x14ac:dyDescent="0.2">
      <c r="A124" s="16" t="s">
        <v>366</v>
      </c>
      <c r="B124" s="17" t="s">
        <v>367</v>
      </c>
      <c r="C124" s="13" t="s">
        <v>368</v>
      </c>
      <c r="D124" s="13" t="s">
        <v>156</v>
      </c>
      <c r="E124" s="18">
        <v>500000</v>
      </c>
      <c r="F124" s="19">
        <v>485.65</v>
      </c>
      <c r="G124" s="20">
        <v>1.8E-3</v>
      </c>
      <c r="H124" s="29">
        <v>7.4073E-2</v>
      </c>
      <c r="I124" s="15"/>
      <c r="J124" s="1"/>
    </row>
    <row r="125" spans="1:10" ht="13.15" customHeight="1" x14ac:dyDescent="0.2">
      <c r="A125" s="16" t="s">
        <v>369</v>
      </c>
      <c r="B125" s="17" t="s">
        <v>370</v>
      </c>
      <c r="C125" s="13" t="s">
        <v>371</v>
      </c>
      <c r="D125" s="13" t="s">
        <v>156</v>
      </c>
      <c r="E125" s="18">
        <v>500000</v>
      </c>
      <c r="F125" s="19">
        <v>480.32</v>
      </c>
      <c r="G125" s="20">
        <v>1.8E-3</v>
      </c>
      <c r="H125" s="29">
        <v>7.7899999999999997E-2</v>
      </c>
      <c r="I125" s="15"/>
      <c r="J125" s="1"/>
    </row>
    <row r="126" spans="1:10" ht="13.15" customHeight="1" x14ac:dyDescent="0.2">
      <c r="A126" s="1"/>
      <c r="B126" s="21" t="s">
        <v>52</v>
      </c>
      <c r="C126" s="22"/>
      <c r="D126" s="22"/>
      <c r="E126" s="22"/>
      <c r="F126" s="23">
        <v>148191.67999999999</v>
      </c>
      <c r="G126" s="24">
        <v>0.54700000000000004</v>
      </c>
      <c r="H126" s="25"/>
      <c r="I126" s="26"/>
      <c r="J126" s="1"/>
    </row>
    <row r="127" spans="1:10" ht="13.15" customHeight="1" x14ac:dyDescent="0.2">
      <c r="A127" s="1"/>
      <c r="B127" s="21" t="s">
        <v>372</v>
      </c>
      <c r="C127" s="22"/>
      <c r="D127" s="22"/>
      <c r="E127" s="22"/>
      <c r="F127" s="25" t="s">
        <v>149</v>
      </c>
      <c r="G127" s="25" t="s">
        <v>149</v>
      </c>
      <c r="H127" s="25"/>
      <c r="I127" s="26"/>
      <c r="J127" s="1"/>
    </row>
    <row r="128" spans="1:10" ht="13.15" customHeight="1" x14ac:dyDescent="0.2">
      <c r="A128" s="1"/>
      <c r="B128" s="21" t="s">
        <v>52</v>
      </c>
      <c r="C128" s="22"/>
      <c r="D128" s="22"/>
      <c r="E128" s="22"/>
      <c r="F128" s="25" t="s">
        <v>149</v>
      </c>
      <c r="G128" s="25" t="s">
        <v>149</v>
      </c>
      <c r="H128" s="25"/>
      <c r="I128" s="26"/>
      <c r="J128" s="1"/>
    </row>
    <row r="129" spans="1:10" ht="13.15" customHeight="1" x14ac:dyDescent="0.2">
      <c r="A129" s="1"/>
      <c r="B129" s="21" t="s">
        <v>150</v>
      </c>
      <c r="C129" s="28"/>
      <c r="D129" s="22"/>
      <c r="E129" s="28"/>
      <c r="F129" s="23">
        <v>148191.67999999999</v>
      </c>
      <c r="G129" s="24">
        <v>0.54700000000000004</v>
      </c>
      <c r="H129" s="25"/>
      <c r="I129" s="26"/>
      <c r="J129" s="1"/>
    </row>
    <row r="130" spans="1:10" ht="13.15" customHeight="1" x14ac:dyDescent="0.2">
      <c r="A130" s="1"/>
      <c r="B130" s="12" t="s">
        <v>373</v>
      </c>
      <c r="C130" s="13"/>
      <c r="D130" s="13"/>
      <c r="E130" s="13"/>
      <c r="F130" s="13"/>
      <c r="G130" s="13"/>
      <c r="H130" s="14"/>
      <c r="I130" s="15"/>
      <c r="J130" s="1"/>
    </row>
    <row r="131" spans="1:10" ht="13.15" customHeight="1" x14ac:dyDescent="0.2">
      <c r="A131" s="1"/>
      <c r="B131" s="12" t="s">
        <v>374</v>
      </c>
      <c r="C131" s="13"/>
      <c r="D131" s="13"/>
      <c r="E131" s="13"/>
      <c r="F131" s="1"/>
      <c r="G131" s="14"/>
      <c r="H131" s="14"/>
      <c r="I131" s="15"/>
      <c r="J131" s="1"/>
    </row>
    <row r="132" spans="1:10" ht="13.15" customHeight="1" x14ac:dyDescent="0.2">
      <c r="A132" s="16" t="s">
        <v>375</v>
      </c>
      <c r="B132" s="17" t="s">
        <v>376</v>
      </c>
      <c r="C132" s="13" t="s">
        <v>377</v>
      </c>
      <c r="D132" s="13" t="s">
        <v>156</v>
      </c>
      <c r="E132" s="18">
        <v>500000</v>
      </c>
      <c r="F132" s="19">
        <v>493.57</v>
      </c>
      <c r="G132" s="20">
        <v>1.8E-3</v>
      </c>
      <c r="H132" s="29">
        <v>5.28E-2</v>
      </c>
      <c r="I132" s="15"/>
      <c r="J132" s="1"/>
    </row>
    <row r="133" spans="1:10" ht="13.15" customHeight="1" x14ac:dyDescent="0.2">
      <c r="A133" s="1"/>
      <c r="B133" s="21" t="s">
        <v>52</v>
      </c>
      <c r="C133" s="22"/>
      <c r="D133" s="22"/>
      <c r="E133" s="22"/>
      <c r="F133" s="23">
        <v>493.57</v>
      </c>
      <c r="G133" s="24">
        <v>1.8E-3</v>
      </c>
      <c r="H133" s="25"/>
      <c r="I133" s="26"/>
      <c r="J133" s="1"/>
    </row>
    <row r="134" spans="1:10" ht="13.15" customHeight="1" x14ac:dyDescent="0.2">
      <c r="A134" s="1"/>
      <c r="B134" s="21" t="s">
        <v>150</v>
      </c>
      <c r="C134" s="28"/>
      <c r="D134" s="22"/>
      <c r="E134" s="28"/>
      <c r="F134" s="23">
        <v>493.57</v>
      </c>
      <c r="G134" s="24">
        <v>1.8E-3</v>
      </c>
      <c r="H134" s="25"/>
      <c r="I134" s="26"/>
      <c r="J134" s="1"/>
    </row>
    <row r="135" spans="1:10" ht="13.15" customHeight="1" x14ac:dyDescent="0.2">
      <c r="A135" s="1"/>
      <c r="B135" s="12" t="s">
        <v>378</v>
      </c>
      <c r="C135" s="13"/>
      <c r="D135" s="13"/>
      <c r="E135" s="13"/>
      <c r="F135" s="13"/>
      <c r="G135" s="13"/>
      <c r="H135" s="14"/>
      <c r="I135" s="15"/>
      <c r="J135" s="1"/>
    </row>
    <row r="136" spans="1:10" ht="13.15" customHeight="1" x14ac:dyDescent="0.2">
      <c r="A136" s="1"/>
      <c r="B136" s="12" t="s">
        <v>379</v>
      </c>
      <c r="C136" s="13"/>
      <c r="D136" s="13"/>
      <c r="E136" s="13"/>
      <c r="F136" s="1"/>
      <c r="G136" s="14"/>
      <c r="H136" s="14"/>
      <c r="I136" s="15"/>
      <c r="J136" s="1"/>
    </row>
    <row r="137" spans="1:10" ht="13.15" customHeight="1" x14ac:dyDescent="0.2">
      <c r="A137" s="16" t="s">
        <v>380</v>
      </c>
      <c r="B137" s="17" t="s">
        <v>381</v>
      </c>
      <c r="C137" s="13" t="s">
        <v>382</v>
      </c>
      <c r="D137" s="13" t="s">
        <v>383</v>
      </c>
      <c r="E137" s="18">
        <v>699085.70600000001</v>
      </c>
      <c r="F137" s="19">
        <v>10721.6</v>
      </c>
      <c r="G137" s="20">
        <v>3.9600000000000003E-2</v>
      </c>
      <c r="H137" s="29"/>
      <c r="I137" s="15"/>
      <c r="J137" s="1"/>
    </row>
    <row r="138" spans="1:10" ht="13.15" customHeight="1" x14ac:dyDescent="0.2">
      <c r="A138" s="1"/>
      <c r="B138" s="21" t="s">
        <v>52</v>
      </c>
      <c r="C138" s="22"/>
      <c r="D138" s="22"/>
      <c r="E138" s="22"/>
      <c r="F138" s="23">
        <v>10721.6</v>
      </c>
      <c r="G138" s="24">
        <v>3.9600000000000003E-2</v>
      </c>
      <c r="H138" s="25"/>
      <c r="I138" s="26"/>
      <c r="J138" s="1"/>
    </row>
    <row r="139" spans="1:10" ht="13.15" customHeight="1" x14ac:dyDescent="0.2">
      <c r="A139" s="1"/>
      <c r="B139" s="21" t="s">
        <v>150</v>
      </c>
      <c r="C139" s="28"/>
      <c r="D139" s="22"/>
      <c r="E139" s="28"/>
      <c r="F139" s="23">
        <v>10721.6</v>
      </c>
      <c r="G139" s="24">
        <v>3.9600000000000003E-2</v>
      </c>
      <c r="H139" s="25"/>
      <c r="I139" s="26"/>
      <c r="J139" s="1"/>
    </row>
    <row r="140" spans="1:10" ht="13.15" customHeight="1" x14ac:dyDescent="0.2">
      <c r="A140" s="1"/>
      <c r="B140" s="12" t="s">
        <v>384</v>
      </c>
      <c r="C140" s="13"/>
      <c r="D140" s="13"/>
      <c r="E140" s="13"/>
      <c r="F140" s="13"/>
      <c r="G140" s="20"/>
      <c r="H140" s="14"/>
      <c r="I140" s="15"/>
      <c r="J140" s="1"/>
    </row>
    <row r="141" spans="1:10" ht="13.15" customHeight="1" x14ac:dyDescent="0.2">
      <c r="A141" s="16" t="s">
        <v>385</v>
      </c>
      <c r="B141" s="17" t="s">
        <v>385</v>
      </c>
      <c r="C141" s="13"/>
      <c r="D141" s="13" t="s">
        <v>383</v>
      </c>
      <c r="E141" s="18"/>
      <c r="F141" s="19">
        <v>3192.84</v>
      </c>
      <c r="G141" s="20">
        <v>1.18E-2</v>
      </c>
      <c r="H141" s="29">
        <v>5.3499999999999999E-2</v>
      </c>
      <c r="I141" s="15"/>
      <c r="J141" s="1"/>
    </row>
    <row r="142" spans="1:10" ht="13.15" customHeight="1" x14ac:dyDescent="0.2">
      <c r="A142" s="16" t="s">
        <v>386</v>
      </c>
      <c r="B142" s="17" t="s">
        <v>386</v>
      </c>
      <c r="C142" s="13"/>
      <c r="D142" s="13" t="s">
        <v>383</v>
      </c>
      <c r="E142" s="18"/>
      <c r="F142" s="19">
        <v>1844.19</v>
      </c>
      <c r="G142" s="20">
        <v>6.7999999999999996E-3</v>
      </c>
      <c r="H142" s="29">
        <v>5.3189268017790024E-2</v>
      </c>
      <c r="I142" s="15"/>
      <c r="J142" s="1"/>
    </row>
    <row r="143" spans="1:10" ht="13.15" customHeight="1" x14ac:dyDescent="0.2">
      <c r="A143" s="1"/>
      <c r="B143" s="21" t="s">
        <v>52</v>
      </c>
      <c r="C143" s="22"/>
      <c r="D143" s="22"/>
      <c r="E143" s="22"/>
      <c r="F143" s="23">
        <v>5037.03</v>
      </c>
      <c r="G143" s="24">
        <v>1.8599999999999998E-2</v>
      </c>
      <c r="H143" s="25"/>
      <c r="I143" s="26"/>
      <c r="J143" s="1"/>
    </row>
    <row r="144" spans="1:10" ht="13.15" customHeight="1" x14ac:dyDescent="0.2">
      <c r="A144" s="1"/>
      <c r="B144" s="21" t="s">
        <v>150</v>
      </c>
      <c r="C144" s="28"/>
      <c r="D144" s="22"/>
      <c r="E144" s="28"/>
      <c r="F144" s="23">
        <v>5037.03</v>
      </c>
      <c r="G144" s="24">
        <v>1.8599999999999998E-2</v>
      </c>
      <c r="H144" s="25"/>
      <c r="I144" s="26"/>
      <c r="J144" s="1"/>
    </row>
    <row r="145" spans="1:10" ht="13.15" customHeight="1" x14ac:dyDescent="0.2">
      <c r="A145" s="1"/>
      <c r="B145" s="21" t="s">
        <v>387</v>
      </c>
      <c r="C145" s="13"/>
      <c r="D145" s="22"/>
      <c r="E145" s="13"/>
      <c r="F145" s="30">
        <f>37809.95+E177</f>
        <v>2803.3799999999974</v>
      </c>
      <c r="G145" s="24">
        <f>13.97%+F177</f>
        <v>1.040000000000002E-2</v>
      </c>
      <c r="H145" s="25"/>
      <c r="I145" s="26"/>
      <c r="J145" s="1"/>
    </row>
    <row r="146" spans="1:10" ht="13.15" customHeight="1" x14ac:dyDescent="0.2">
      <c r="A146" s="1"/>
      <c r="B146" s="31" t="s">
        <v>388</v>
      </c>
      <c r="C146" s="32"/>
      <c r="D146" s="32"/>
      <c r="E146" s="32"/>
      <c r="F146" s="33">
        <v>270930.59000000003</v>
      </c>
      <c r="G146" s="34">
        <v>1</v>
      </c>
      <c r="H146" s="35"/>
      <c r="I146" s="36"/>
      <c r="J146" s="1"/>
    </row>
    <row r="147" spans="1:10" ht="13.15" customHeight="1" x14ac:dyDescent="0.2">
      <c r="A147" s="1"/>
      <c r="B147" s="5"/>
      <c r="C147" s="1"/>
      <c r="D147" s="1"/>
      <c r="E147" s="1"/>
      <c r="F147" s="1"/>
      <c r="G147" s="1"/>
      <c r="H147" s="1"/>
      <c r="I147" s="1"/>
      <c r="J147" s="1"/>
    </row>
    <row r="148" spans="1:10" ht="13.15" customHeight="1" x14ac:dyDescent="0.2">
      <c r="A148" s="1"/>
      <c r="B148" s="6" t="s">
        <v>389</v>
      </c>
      <c r="C148" s="5"/>
      <c r="D148" s="5"/>
      <c r="E148" s="5"/>
      <c r="F148" s="5"/>
      <c r="G148" s="37"/>
      <c r="H148" s="1"/>
    </row>
    <row r="149" spans="1:10" ht="13.15" customHeight="1" x14ac:dyDescent="0.2">
      <c r="A149" s="1"/>
      <c r="B149" s="38" t="s">
        <v>3</v>
      </c>
      <c r="C149" s="39" t="s">
        <v>390</v>
      </c>
      <c r="D149" s="39" t="s">
        <v>6</v>
      </c>
      <c r="E149" s="39" t="s">
        <v>391</v>
      </c>
      <c r="F149" s="39" t="s">
        <v>392</v>
      </c>
      <c r="G149" s="39" t="s">
        <v>393</v>
      </c>
      <c r="H149" s="1"/>
    </row>
    <row r="150" spans="1:10" ht="13.15" customHeight="1" x14ac:dyDescent="0.2">
      <c r="A150" s="1"/>
      <c r="B150" s="38" t="s">
        <v>394</v>
      </c>
      <c r="C150" s="38"/>
      <c r="D150" s="38"/>
      <c r="E150" s="40"/>
      <c r="F150" s="41"/>
      <c r="G150" s="41"/>
      <c r="H150" s="1"/>
    </row>
    <row r="151" spans="1:10" ht="13.15" customHeight="1" x14ac:dyDescent="0.2">
      <c r="A151" s="16" t="s">
        <v>395</v>
      </c>
      <c r="B151" s="42" t="s">
        <v>396</v>
      </c>
      <c r="C151" s="13" t="s">
        <v>397</v>
      </c>
      <c r="D151" s="19">
        <v>-949850</v>
      </c>
      <c r="E151" s="19">
        <v>-7371.79</v>
      </c>
      <c r="F151" s="20">
        <v>-2.7199999999999998E-2</v>
      </c>
      <c r="G151" s="14"/>
      <c r="H151" s="1"/>
    </row>
    <row r="152" spans="1:10" ht="13.15" customHeight="1" x14ac:dyDescent="0.2">
      <c r="A152" s="16" t="s">
        <v>398</v>
      </c>
      <c r="B152" s="17" t="s">
        <v>399</v>
      </c>
      <c r="C152" s="13" t="s">
        <v>397</v>
      </c>
      <c r="D152" s="19">
        <v>-249850</v>
      </c>
      <c r="E152" s="19">
        <v>-4738.16</v>
      </c>
      <c r="F152" s="20">
        <v>-1.7500000000000002E-2</v>
      </c>
      <c r="G152" s="14"/>
      <c r="H152" s="1"/>
    </row>
    <row r="153" spans="1:10" ht="13.15" customHeight="1" x14ac:dyDescent="0.2">
      <c r="A153" s="16" t="s">
        <v>400</v>
      </c>
      <c r="B153" s="17" t="s">
        <v>401</v>
      </c>
      <c r="C153" s="13" t="s">
        <v>397</v>
      </c>
      <c r="D153" s="19">
        <v>-306000</v>
      </c>
      <c r="E153" s="19">
        <v>-4391.71</v>
      </c>
      <c r="F153" s="20">
        <v>-1.6199999999999999E-2</v>
      </c>
      <c r="G153" s="14"/>
      <c r="H153" s="1"/>
    </row>
    <row r="154" spans="1:10" ht="13.15" customHeight="1" x14ac:dyDescent="0.2">
      <c r="A154" s="16" t="s">
        <v>402</v>
      </c>
      <c r="B154" s="17" t="s">
        <v>403</v>
      </c>
      <c r="C154" s="13" t="s">
        <v>397</v>
      </c>
      <c r="D154" s="19">
        <v>-276000</v>
      </c>
      <c r="E154" s="19">
        <v>-3985.44</v>
      </c>
      <c r="F154" s="20">
        <v>-1.47E-2</v>
      </c>
      <c r="G154" s="14"/>
      <c r="H154" s="1"/>
    </row>
    <row r="155" spans="1:10" ht="13.15" customHeight="1" x14ac:dyDescent="0.2">
      <c r="A155" s="16" t="s">
        <v>404</v>
      </c>
      <c r="B155" s="17" t="s">
        <v>405</v>
      </c>
      <c r="C155" s="13" t="s">
        <v>397</v>
      </c>
      <c r="D155" s="19">
        <v>-966000</v>
      </c>
      <c r="E155" s="19">
        <v>-3727.79</v>
      </c>
      <c r="F155" s="20">
        <v>-1.38E-2</v>
      </c>
      <c r="G155" s="14"/>
      <c r="H155" s="1"/>
    </row>
    <row r="156" spans="1:10" ht="13.15" customHeight="1" x14ac:dyDescent="0.2">
      <c r="A156" s="16" t="s">
        <v>406</v>
      </c>
      <c r="B156" s="17" t="s">
        <v>407</v>
      </c>
      <c r="C156" s="13" t="s">
        <v>397</v>
      </c>
      <c r="D156" s="19">
        <v>-192375</v>
      </c>
      <c r="E156" s="19">
        <v>-2297.73</v>
      </c>
      <c r="F156" s="20">
        <v>-8.5000000000000006E-3</v>
      </c>
      <c r="G156" s="14"/>
      <c r="H156" s="1"/>
    </row>
    <row r="157" spans="1:10" ht="13.15" customHeight="1" x14ac:dyDescent="0.2">
      <c r="A157" s="16" t="s">
        <v>408</v>
      </c>
      <c r="B157" s="17" t="s">
        <v>409</v>
      </c>
      <c r="C157" s="13" t="s">
        <v>397</v>
      </c>
      <c r="D157" s="19">
        <v>-12250</v>
      </c>
      <c r="E157" s="19">
        <v>-1437.17</v>
      </c>
      <c r="F157" s="20">
        <v>-5.3E-3</v>
      </c>
      <c r="G157" s="14"/>
      <c r="H157" s="1"/>
    </row>
    <row r="158" spans="1:10" ht="13.15" customHeight="1" x14ac:dyDescent="0.2">
      <c r="A158" s="16" t="s">
        <v>410</v>
      </c>
      <c r="B158" s="17" t="s">
        <v>411</v>
      </c>
      <c r="C158" s="13" t="s">
        <v>397</v>
      </c>
      <c r="D158" s="19">
        <v>-21875</v>
      </c>
      <c r="E158" s="19">
        <v>-962.98</v>
      </c>
      <c r="F158" s="20">
        <v>-3.5999999999999999E-3</v>
      </c>
      <c r="G158" s="14"/>
      <c r="H158" s="1"/>
    </row>
    <row r="159" spans="1:10" ht="13.15" customHeight="1" x14ac:dyDescent="0.2">
      <c r="A159" s="16" t="s">
        <v>412</v>
      </c>
      <c r="B159" s="17" t="s">
        <v>413</v>
      </c>
      <c r="C159" s="13" t="s">
        <v>397</v>
      </c>
      <c r="D159" s="19">
        <v>-371025</v>
      </c>
      <c r="E159" s="19">
        <v>-926.6</v>
      </c>
      <c r="F159" s="20">
        <v>-3.3999999999999998E-3</v>
      </c>
      <c r="G159" s="14"/>
      <c r="H159" s="1"/>
    </row>
    <row r="160" spans="1:10" ht="13.15" customHeight="1" x14ac:dyDescent="0.2">
      <c r="A160" s="16" t="s">
        <v>414</v>
      </c>
      <c r="B160" s="17" t="s">
        <v>415</v>
      </c>
      <c r="C160" s="13" t="s">
        <v>397</v>
      </c>
      <c r="D160" s="19">
        <v>-407000</v>
      </c>
      <c r="E160" s="19">
        <v>-863.08</v>
      </c>
      <c r="F160" s="20">
        <v>-3.2000000000000002E-3</v>
      </c>
      <c r="G160" s="14"/>
      <c r="H160" s="1"/>
    </row>
    <row r="161" spans="1:8" ht="13.15" customHeight="1" x14ac:dyDescent="0.2">
      <c r="A161" s="16" t="s">
        <v>416</v>
      </c>
      <c r="B161" s="17" t="s">
        <v>417</v>
      </c>
      <c r="C161" s="13" t="s">
        <v>397</v>
      </c>
      <c r="D161" s="19">
        <v>-27800</v>
      </c>
      <c r="E161" s="19">
        <v>-871.64</v>
      </c>
      <c r="F161" s="20">
        <v>-3.2000000000000002E-3</v>
      </c>
      <c r="G161" s="14"/>
      <c r="H161" s="1"/>
    </row>
    <row r="162" spans="1:8" ht="13.15" customHeight="1" x14ac:dyDescent="0.2">
      <c r="A162" s="16" t="s">
        <v>418</v>
      </c>
      <c r="B162" s="17" t="s">
        <v>419</v>
      </c>
      <c r="C162" s="13" t="s">
        <v>397</v>
      </c>
      <c r="D162" s="19">
        <v>-58050</v>
      </c>
      <c r="E162" s="19">
        <v>-737.41</v>
      </c>
      <c r="F162" s="20">
        <v>-2.7000000000000001E-3</v>
      </c>
      <c r="G162" s="14"/>
      <c r="H162" s="1"/>
    </row>
    <row r="163" spans="1:8" ht="13.15" customHeight="1" x14ac:dyDescent="0.2">
      <c r="A163" s="16" t="s">
        <v>420</v>
      </c>
      <c r="B163" s="17" t="s">
        <v>421</v>
      </c>
      <c r="C163" s="13" t="s">
        <v>397</v>
      </c>
      <c r="D163" s="19">
        <v>-110550</v>
      </c>
      <c r="E163" s="19">
        <v>-652.63</v>
      </c>
      <c r="F163" s="20">
        <v>-2.3999999999999998E-3</v>
      </c>
      <c r="G163" s="14"/>
      <c r="H163" s="1"/>
    </row>
    <row r="164" spans="1:8" ht="13.15" customHeight="1" x14ac:dyDescent="0.2">
      <c r="A164" s="16" t="s">
        <v>422</v>
      </c>
      <c r="B164" s="17" t="s">
        <v>423</v>
      </c>
      <c r="C164" s="13" t="s">
        <v>397</v>
      </c>
      <c r="D164" s="19">
        <v>-479250</v>
      </c>
      <c r="E164" s="19">
        <v>-435.59</v>
      </c>
      <c r="F164" s="20">
        <v>-1.6000000000000001E-3</v>
      </c>
      <c r="G164" s="14"/>
      <c r="H164" s="1"/>
    </row>
    <row r="165" spans="1:8" ht="13.15" customHeight="1" x14ac:dyDescent="0.2">
      <c r="A165" s="16" t="s">
        <v>424</v>
      </c>
      <c r="B165" s="17" t="s">
        <v>425</v>
      </c>
      <c r="C165" s="13" t="s">
        <v>397</v>
      </c>
      <c r="D165" s="19">
        <v>-138225</v>
      </c>
      <c r="E165" s="19">
        <v>-343.43</v>
      </c>
      <c r="F165" s="20">
        <v>-1.2999999999999999E-3</v>
      </c>
      <c r="G165" s="14"/>
      <c r="H165" s="1"/>
    </row>
    <row r="166" spans="1:8" ht="13.15" customHeight="1" x14ac:dyDescent="0.2">
      <c r="A166" s="16" t="s">
        <v>426</v>
      </c>
      <c r="B166" s="17" t="s">
        <v>427</v>
      </c>
      <c r="C166" s="13" t="s">
        <v>397</v>
      </c>
      <c r="D166" s="19">
        <v>-19250</v>
      </c>
      <c r="E166" s="19">
        <v>-337.34</v>
      </c>
      <c r="F166" s="20">
        <v>-1.1999999999999999E-3</v>
      </c>
      <c r="G166" s="14"/>
      <c r="H166" s="1"/>
    </row>
    <row r="167" spans="1:8" ht="13.15" customHeight="1" x14ac:dyDescent="0.2">
      <c r="A167" s="16" t="s">
        <v>428</v>
      </c>
      <c r="B167" s="17" t="s">
        <v>429</v>
      </c>
      <c r="C167" s="13" t="s">
        <v>397</v>
      </c>
      <c r="D167" s="19">
        <v>-65625</v>
      </c>
      <c r="E167" s="19">
        <v>-232.65</v>
      </c>
      <c r="F167" s="20">
        <v>-8.9999999999999998E-4</v>
      </c>
      <c r="G167" s="14"/>
      <c r="H167" s="1"/>
    </row>
    <row r="168" spans="1:8" ht="13.15" customHeight="1" x14ac:dyDescent="0.2">
      <c r="A168" s="16" t="s">
        <v>430</v>
      </c>
      <c r="B168" s="17" t="s">
        <v>431</v>
      </c>
      <c r="C168" s="13" t="s">
        <v>397</v>
      </c>
      <c r="D168" s="19">
        <v>-68200</v>
      </c>
      <c r="E168" s="19">
        <v>-237.03</v>
      </c>
      <c r="F168" s="20">
        <v>-8.9999999999999998E-4</v>
      </c>
      <c r="G168" s="14"/>
      <c r="H168" s="1"/>
    </row>
    <row r="169" spans="1:8" ht="13.15" customHeight="1" x14ac:dyDescent="0.2">
      <c r="A169" s="16" t="s">
        <v>432</v>
      </c>
      <c r="B169" s="17" t="s">
        <v>433</v>
      </c>
      <c r="C169" s="13" t="s">
        <v>397</v>
      </c>
      <c r="D169" s="19">
        <v>-27300</v>
      </c>
      <c r="E169" s="19">
        <v>-121.98</v>
      </c>
      <c r="F169" s="20">
        <v>-5.0000000000000001E-4</v>
      </c>
      <c r="G169" s="14"/>
      <c r="H169" s="1"/>
    </row>
    <row r="170" spans="1:8" ht="13.15" customHeight="1" x14ac:dyDescent="0.2">
      <c r="A170" s="16" t="s">
        <v>434</v>
      </c>
      <c r="B170" s="17" t="s">
        <v>435</v>
      </c>
      <c r="C170" s="13" t="s">
        <v>397</v>
      </c>
      <c r="D170" s="19">
        <v>-7875</v>
      </c>
      <c r="E170" s="19">
        <v>-143.63999999999999</v>
      </c>
      <c r="F170" s="20">
        <v>-5.0000000000000001E-4</v>
      </c>
      <c r="G170" s="14"/>
      <c r="H170" s="1"/>
    </row>
    <row r="171" spans="1:8" ht="13.15" customHeight="1" x14ac:dyDescent="0.2">
      <c r="A171" s="16" t="s">
        <v>436</v>
      </c>
      <c r="B171" s="17" t="s">
        <v>437</v>
      </c>
      <c r="C171" s="13" t="s">
        <v>397</v>
      </c>
      <c r="D171" s="19">
        <v>-9100</v>
      </c>
      <c r="E171" s="19">
        <v>-94.85</v>
      </c>
      <c r="F171" s="20">
        <v>-4.0000000000000002E-4</v>
      </c>
      <c r="G171" s="14"/>
      <c r="H171" s="1"/>
    </row>
    <row r="172" spans="1:8" ht="13.15" customHeight="1" x14ac:dyDescent="0.2">
      <c r="A172" s="16" t="s">
        <v>438</v>
      </c>
      <c r="B172" s="17" t="s">
        <v>439</v>
      </c>
      <c r="C172" s="13" t="s">
        <v>397</v>
      </c>
      <c r="D172" s="19">
        <v>-1800</v>
      </c>
      <c r="E172" s="19">
        <v>-16.16</v>
      </c>
      <c r="F172" s="20">
        <v>-1E-4</v>
      </c>
      <c r="G172" s="14"/>
      <c r="H172" s="1"/>
    </row>
    <row r="173" spans="1:8" ht="13.15" customHeight="1" x14ac:dyDescent="0.2">
      <c r="A173" s="16" t="s">
        <v>440</v>
      </c>
      <c r="B173" s="17" t="s">
        <v>441</v>
      </c>
      <c r="C173" s="13" t="s">
        <v>397</v>
      </c>
      <c r="D173" s="19">
        <v>-14400</v>
      </c>
      <c r="E173" s="19">
        <v>-28.93</v>
      </c>
      <c r="F173" s="20">
        <v>-1E-4</v>
      </c>
      <c r="G173" s="14"/>
      <c r="H173" s="1"/>
    </row>
    <row r="174" spans="1:8" ht="13.15" customHeight="1" x14ac:dyDescent="0.2">
      <c r="A174" s="16" t="s">
        <v>442</v>
      </c>
      <c r="B174" s="17" t="s">
        <v>443</v>
      </c>
      <c r="C174" s="13" t="s">
        <v>397</v>
      </c>
      <c r="D174" s="19">
        <v>-3125</v>
      </c>
      <c r="E174" s="19">
        <v>-39.869999999999997</v>
      </c>
      <c r="F174" s="20">
        <v>-1E-4</v>
      </c>
      <c r="G174" s="14"/>
      <c r="H174" s="1"/>
    </row>
    <row r="175" spans="1:8" ht="13.15" customHeight="1" x14ac:dyDescent="0.2">
      <c r="A175" s="16" t="s">
        <v>444</v>
      </c>
      <c r="B175" s="17" t="s">
        <v>445</v>
      </c>
      <c r="C175" s="13" t="s">
        <v>397</v>
      </c>
      <c r="D175" s="19">
        <v>-3150</v>
      </c>
      <c r="E175" s="19">
        <v>-5.16</v>
      </c>
      <c r="F175" s="20" t="s">
        <v>446</v>
      </c>
      <c r="G175" s="14"/>
      <c r="H175" s="1"/>
    </row>
    <row r="176" spans="1:8" ht="13.15" customHeight="1" x14ac:dyDescent="0.2">
      <c r="A176" s="16" t="s">
        <v>447</v>
      </c>
      <c r="B176" s="17" t="s">
        <v>448</v>
      </c>
      <c r="C176" s="13" t="s">
        <v>397</v>
      </c>
      <c r="D176" s="19">
        <v>-2350</v>
      </c>
      <c r="E176" s="19">
        <v>-5.81</v>
      </c>
      <c r="F176" s="20" t="s">
        <v>446</v>
      </c>
      <c r="G176" s="14"/>
      <c r="H176" s="1"/>
    </row>
    <row r="177" spans="1:8" ht="13.15" customHeight="1" x14ac:dyDescent="0.2">
      <c r="A177" s="1"/>
      <c r="B177" s="21" t="s">
        <v>52</v>
      </c>
      <c r="C177" s="22"/>
      <c r="D177" s="22"/>
      <c r="E177" s="23">
        <v>-35006.57</v>
      </c>
      <c r="F177" s="24">
        <v>-0.1293</v>
      </c>
      <c r="G177" s="25"/>
      <c r="H177" s="1"/>
    </row>
    <row r="178" spans="1:8" ht="13.15" customHeight="1" x14ac:dyDescent="0.2">
      <c r="A178" s="1"/>
      <c r="B178" s="21" t="s">
        <v>150</v>
      </c>
      <c r="C178" s="22"/>
      <c r="D178" s="28"/>
      <c r="E178" s="23">
        <v>-35006.57</v>
      </c>
      <c r="F178" s="24">
        <v>-0.1293</v>
      </c>
      <c r="G178" s="25"/>
      <c r="H178" s="1"/>
    </row>
    <row r="180" spans="1:8" x14ac:dyDescent="0.2">
      <c r="B180" s="3" t="s">
        <v>449</v>
      </c>
    </row>
    <row r="181" spans="1:8" x14ac:dyDescent="0.2">
      <c r="B181" s="3" t="s">
        <v>450</v>
      </c>
    </row>
    <row r="182" spans="1:8" x14ac:dyDescent="0.2">
      <c r="B182" s="3" t="s">
        <v>451</v>
      </c>
    </row>
    <row r="183" spans="1:8" x14ac:dyDescent="0.2">
      <c r="B183" s="3" t="s">
        <v>452</v>
      </c>
    </row>
    <row r="185" spans="1:8" x14ac:dyDescent="0.2">
      <c r="B185" s="43" t="s">
        <v>453</v>
      </c>
      <c r="C185" s="44"/>
      <c r="D185" s="45"/>
      <c r="E185" s="46"/>
      <c r="F185" s="47"/>
      <c r="G185" s="47"/>
      <c r="H185" s="48"/>
    </row>
    <row r="186" spans="1:8" x14ac:dyDescent="0.2">
      <c r="B186" s="49" t="s">
        <v>454</v>
      </c>
      <c r="C186" s="50"/>
      <c r="D186" s="51"/>
      <c r="E186" s="51"/>
      <c r="F186" s="50"/>
      <c r="G186" s="52"/>
      <c r="H186" s="53"/>
    </row>
    <row r="187" spans="1:8" ht="48" x14ac:dyDescent="0.2">
      <c r="B187" s="54" t="s">
        <v>455</v>
      </c>
      <c r="C187" s="55" t="s">
        <v>456</v>
      </c>
      <c r="D187" s="56" t="s">
        <v>457</v>
      </c>
      <c r="E187" s="56" t="s">
        <v>457</v>
      </c>
      <c r="F187" s="56" t="s">
        <v>458</v>
      </c>
      <c r="G187" s="52"/>
      <c r="H187" s="53"/>
    </row>
    <row r="188" spans="1:8" x14ac:dyDescent="0.2">
      <c r="B188" s="54"/>
      <c r="C188" s="55"/>
      <c r="D188" s="56" t="s">
        <v>459</v>
      </c>
      <c r="E188" s="56" t="s">
        <v>460</v>
      </c>
      <c r="F188" s="56" t="s">
        <v>459</v>
      </c>
      <c r="G188" s="52"/>
      <c r="H188" s="53"/>
    </row>
    <row r="189" spans="1:8" x14ac:dyDescent="0.2">
      <c r="B189" s="54" t="s">
        <v>149</v>
      </c>
      <c r="C189" s="55" t="s">
        <v>149</v>
      </c>
      <c r="D189" s="55" t="s">
        <v>149</v>
      </c>
      <c r="E189" s="55" t="s">
        <v>149</v>
      </c>
      <c r="F189" s="55" t="s">
        <v>149</v>
      </c>
      <c r="G189" s="52"/>
      <c r="H189" s="53"/>
    </row>
    <row r="190" spans="1:8" x14ac:dyDescent="0.2">
      <c r="B190" s="57"/>
      <c r="C190" s="50"/>
      <c r="D190" s="50"/>
      <c r="E190" s="50"/>
      <c r="F190" s="50"/>
      <c r="G190" s="52"/>
      <c r="H190" s="53"/>
    </row>
    <row r="191" spans="1:8" x14ac:dyDescent="0.2">
      <c r="B191" s="57" t="s">
        <v>461</v>
      </c>
      <c r="C191" s="50"/>
      <c r="D191" s="58"/>
      <c r="E191" s="50"/>
      <c r="F191" s="50"/>
      <c r="G191" s="52"/>
      <c r="H191" s="53"/>
    </row>
    <row r="192" spans="1:8" x14ac:dyDescent="0.2">
      <c r="B192" s="59" t="s">
        <v>462</v>
      </c>
      <c r="C192" s="60">
        <v>46112</v>
      </c>
      <c r="D192" s="60">
        <v>46142</v>
      </c>
      <c r="E192" s="50"/>
      <c r="F192" s="50"/>
      <c r="G192" s="52"/>
      <c r="H192" s="53"/>
    </row>
    <row r="193" spans="2:8" x14ac:dyDescent="0.2">
      <c r="B193" s="59" t="s">
        <v>463</v>
      </c>
      <c r="C193" s="61"/>
      <c r="D193" s="61"/>
      <c r="E193" s="50"/>
      <c r="F193" s="50"/>
      <c r="G193" s="52"/>
      <c r="H193" s="53"/>
    </row>
    <row r="194" spans="2:8" x14ac:dyDescent="0.2">
      <c r="B194" s="62" t="s">
        <v>464</v>
      </c>
      <c r="C194" s="61">
        <v>11.453200000000001</v>
      </c>
      <c r="D194" s="61">
        <v>11.6988</v>
      </c>
      <c r="E194" s="63"/>
      <c r="F194" s="64"/>
      <c r="G194" s="65"/>
      <c r="H194" s="53"/>
    </row>
    <row r="195" spans="2:8" x14ac:dyDescent="0.2">
      <c r="B195" s="62" t="s">
        <v>465</v>
      </c>
      <c r="C195" s="61">
        <v>10.242100000000001</v>
      </c>
      <c r="D195" s="61">
        <v>10.325100000000001</v>
      </c>
      <c r="E195" s="66"/>
      <c r="F195" s="67"/>
      <c r="G195" s="68"/>
      <c r="H195" s="53"/>
    </row>
    <row r="196" spans="2:8" x14ac:dyDescent="0.2">
      <c r="B196" s="59" t="s">
        <v>466</v>
      </c>
      <c r="C196" s="61"/>
      <c r="D196" s="61"/>
      <c r="E196" s="63"/>
      <c r="F196" s="64"/>
      <c r="G196" s="65"/>
      <c r="H196" s="53"/>
    </row>
    <row r="197" spans="2:8" x14ac:dyDescent="0.2">
      <c r="B197" s="62" t="s">
        <v>467</v>
      </c>
      <c r="C197" s="61">
        <v>11.3809</v>
      </c>
      <c r="D197" s="61">
        <v>11.621600000000001</v>
      </c>
      <c r="E197" s="66"/>
      <c r="F197" s="67"/>
      <c r="G197" s="68"/>
      <c r="H197" s="53"/>
    </row>
    <row r="198" spans="2:8" x14ac:dyDescent="0.2">
      <c r="B198" s="62" t="s">
        <v>468</v>
      </c>
      <c r="C198" s="61">
        <v>9.9984000000000002</v>
      </c>
      <c r="D198" s="61">
        <v>10.0733</v>
      </c>
      <c r="E198" s="50"/>
      <c r="H198" s="53"/>
    </row>
    <row r="199" spans="2:8" x14ac:dyDescent="0.2">
      <c r="B199" s="49"/>
      <c r="C199" s="50"/>
      <c r="D199" s="50"/>
      <c r="E199" s="50"/>
      <c r="F199" s="50"/>
      <c r="G199" s="52"/>
      <c r="H199" s="53"/>
    </row>
    <row r="200" spans="2:8" x14ac:dyDescent="0.2">
      <c r="B200" s="57" t="s">
        <v>469</v>
      </c>
      <c r="C200" s="69"/>
      <c r="D200" s="69"/>
      <c r="E200" s="69"/>
      <c r="F200" s="50"/>
      <c r="G200" s="52"/>
      <c r="H200" s="53"/>
    </row>
    <row r="201" spans="2:8" x14ac:dyDescent="0.2">
      <c r="B201" s="70"/>
      <c r="C201" s="69"/>
      <c r="D201" s="69"/>
      <c r="E201" s="69"/>
      <c r="F201" s="50"/>
      <c r="G201" s="52"/>
      <c r="H201" s="53"/>
    </row>
    <row r="202" spans="2:8" ht="24" x14ac:dyDescent="0.2">
      <c r="B202" s="71" t="s">
        <v>470</v>
      </c>
      <c r="C202" s="72" t="s">
        <v>471</v>
      </c>
      <c r="D202" s="72" t="s">
        <v>472</v>
      </c>
      <c r="E202" s="72" t="s">
        <v>473</v>
      </c>
      <c r="F202" s="50"/>
      <c r="G202" s="52"/>
      <c r="H202" s="53"/>
    </row>
    <row r="203" spans="2:8" ht="24" x14ac:dyDescent="0.2">
      <c r="B203" s="73" t="s">
        <v>474</v>
      </c>
      <c r="C203" s="74" t="s">
        <v>475</v>
      </c>
      <c r="D203" s="75">
        <v>0.13638549999999999</v>
      </c>
      <c r="E203" s="75">
        <v>0.13638549999999999</v>
      </c>
      <c r="F203" s="50"/>
      <c r="G203" s="52"/>
      <c r="H203" s="53"/>
    </row>
    <row r="204" spans="2:8" ht="24" x14ac:dyDescent="0.2">
      <c r="B204" s="76" t="s">
        <v>470</v>
      </c>
      <c r="C204" s="72" t="s">
        <v>476</v>
      </c>
      <c r="D204" s="72" t="s">
        <v>472</v>
      </c>
      <c r="E204" s="72" t="s">
        <v>473</v>
      </c>
      <c r="F204" s="50"/>
      <c r="G204" s="52"/>
      <c r="H204" s="53"/>
    </row>
    <row r="205" spans="2:8" ht="24" x14ac:dyDescent="0.2">
      <c r="B205" s="73" t="s">
        <v>474</v>
      </c>
      <c r="C205" s="74" t="s">
        <v>477</v>
      </c>
      <c r="D205" s="75">
        <v>0.13653965000000001</v>
      </c>
      <c r="E205" s="75">
        <v>0.13653965000000001</v>
      </c>
      <c r="F205" s="50"/>
      <c r="G205" s="52"/>
      <c r="H205" s="53"/>
    </row>
    <row r="206" spans="2:8" x14ac:dyDescent="0.2">
      <c r="B206" s="77"/>
      <c r="C206" s="78"/>
      <c r="D206" s="79"/>
      <c r="E206" s="79"/>
      <c r="F206" s="50"/>
      <c r="G206" s="52"/>
      <c r="H206" s="53"/>
    </row>
    <row r="207" spans="2:8" x14ac:dyDescent="0.2">
      <c r="B207" s="57" t="s">
        <v>478</v>
      </c>
      <c r="C207" s="69"/>
      <c r="D207" s="80"/>
      <c r="E207" s="69"/>
      <c r="F207" s="50"/>
      <c r="G207" s="52"/>
      <c r="H207" s="53"/>
    </row>
    <row r="208" spans="2:8" x14ac:dyDescent="0.2">
      <c r="B208" s="57"/>
      <c r="C208" s="69"/>
      <c r="D208" s="80"/>
      <c r="E208" s="69"/>
      <c r="F208" s="50"/>
      <c r="G208" s="52"/>
      <c r="H208" s="53"/>
    </row>
    <row r="209" spans="2:8" x14ac:dyDescent="0.2">
      <c r="B209" s="57" t="s">
        <v>479</v>
      </c>
      <c r="C209" s="81"/>
      <c r="D209" s="80"/>
      <c r="E209" s="82"/>
      <c r="F209" s="50"/>
      <c r="G209" s="52"/>
      <c r="H209" s="53"/>
    </row>
    <row r="210" spans="2:8" x14ac:dyDescent="0.2">
      <c r="B210" s="83" t="s">
        <v>480</v>
      </c>
      <c r="C210" s="69"/>
      <c r="D210" s="80"/>
      <c r="E210" s="69"/>
      <c r="F210" s="50"/>
      <c r="G210" s="52"/>
      <c r="H210" s="53"/>
    </row>
    <row r="211" spans="2:8" x14ac:dyDescent="0.2">
      <c r="B211" s="83"/>
      <c r="C211" s="69"/>
      <c r="D211" s="80"/>
      <c r="E211" s="80"/>
      <c r="F211" s="50"/>
      <c r="G211" s="52"/>
      <c r="H211" s="53"/>
    </row>
    <row r="212" spans="2:8" x14ac:dyDescent="0.2">
      <c r="B212" s="84" t="s">
        <v>481</v>
      </c>
      <c r="C212" s="69"/>
      <c r="D212" s="80"/>
      <c r="E212" s="80"/>
      <c r="F212" s="50"/>
      <c r="G212" s="52"/>
      <c r="H212" s="53"/>
    </row>
    <row r="213" spans="2:8" x14ac:dyDescent="0.2">
      <c r="B213" s="57"/>
      <c r="C213" s="69"/>
      <c r="D213" s="80"/>
      <c r="E213" s="80"/>
      <c r="F213" s="50"/>
      <c r="G213" s="52"/>
      <c r="H213" s="53"/>
    </row>
    <row r="214" spans="2:8" x14ac:dyDescent="0.2">
      <c r="B214" s="57" t="s">
        <v>482</v>
      </c>
      <c r="C214" s="69"/>
      <c r="D214" s="80"/>
      <c r="E214" s="80"/>
      <c r="F214" s="50"/>
      <c r="G214" s="52"/>
      <c r="H214" s="53"/>
    </row>
    <row r="215" spans="2:8" x14ac:dyDescent="0.2">
      <c r="B215" s="85"/>
      <c r="C215" s="69"/>
      <c r="D215" s="69"/>
      <c r="E215" s="80"/>
      <c r="F215" s="50"/>
      <c r="G215" s="52"/>
      <c r="H215" s="53"/>
    </row>
    <row r="216" spans="2:8" x14ac:dyDescent="0.2">
      <c r="B216" s="57" t="s">
        <v>483</v>
      </c>
      <c r="C216" s="69"/>
      <c r="D216" s="69"/>
      <c r="E216" s="69"/>
      <c r="F216" s="50"/>
      <c r="G216" s="52"/>
      <c r="H216" s="53"/>
    </row>
    <row r="217" spans="2:8" x14ac:dyDescent="0.2">
      <c r="B217" s="57"/>
      <c r="C217" s="69"/>
      <c r="D217" s="69"/>
      <c r="E217" s="69"/>
      <c r="F217" s="50"/>
      <c r="G217" s="52"/>
      <c r="H217" s="53"/>
    </row>
    <row r="218" spans="2:8" x14ac:dyDescent="0.2">
      <c r="B218" s="57" t="s">
        <v>484</v>
      </c>
      <c r="C218" s="69"/>
      <c r="D218" s="69"/>
      <c r="E218" s="69"/>
      <c r="F218" s="50"/>
      <c r="G218" s="52"/>
      <c r="H218" s="53"/>
    </row>
    <row r="219" spans="2:8" x14ac:dyDescent="0.2">
      <c r="B219" s="57"/>
      <c r="C219" s="69"/>
      <c r="D219" s="69"/>
      <c r="E219" s="69"/>
      <c r="F219" s="50"/>
      <c r="G219" s="52"/>
      <c r="H219" s="53"/>
    </row>
    <row r="220" spans="2:8" x14ac:dyDescent="0.2">
      <c r="B220" s="57" t="s">
        <v>485</v>
      </c>
      <c r="C220" s="69"/>
      <c r="D220" s="69"/>
      <c r="E220" s="69"/>
      <c r="F220" s="50"/>
      <c r="G220" s="80"/>
      <c r="H220" s="53"/>
    </row>
    <row r="221" spans="2:8" x14ac:dyDescent="0.2">
      <c r="B221" s="86" t="s">
        <v>486</v>
      </c>
      <c r="C221" s="87">
        <f>G133*100</f>
        <v>0.18</v>
      </c>
      <c r="D221" s="69"/>
      <c r="E221" s="69"/>
      <c r="G221" s="80"/>
      <c r="H221" s="53"/>
    </row>
    <row r="222" spans="2:8" x14ac:dyDescent="0.2">
      <c r="B222" s="86" t="s">
        <v>487</v>
      </c>
      <c r="C222" s="87">
        <f>+SUMIF(D54:D125,"Sovereign",G54:G125)*100</f>
        <v>45.92</v>
      </c>
      <c r="D222" s="69"/>
      <c r="E222" s="69"/>
      <c r="G222" s="80"/>
      <c r="H222" s="53"/>
    </row>
    <row r="223" spans="2:8" x14ac:dyDescent="0.2">
      <c r="B223" s="86" t="s">
        <v>488</v>
      </c>
      <c r="C223" s="87">
        <v>0</v>
      </c>
      <c r="D223" s="69"/>
      <c r="E223" s="69"/>
      <c r="G223" s="80"/>
      <c r="H223" s="53"/>
    </row>
    <row r="224" spans="2:8" x14ac:dyDescent="0.2">
      <c r="B224" s="86" t="s">
        <v>489</v>
      </c>
      <c r="C224" s="87">
        <f>+(G51)*100</f>
        <v>38.26</v>
      </c>
      <c r="D224" s="69"/>
      <c r="E224" s="69"/>
      <c r="G224" s="88"/>
      <c r="H224" s="53"/>
    </row>
    <row r="225" spans="2:8" x14ac:dyDescent="0.2">
      <c r="B225" s="86" t="s">
        <v>490</v>
      </c>
      <c r="C225" s="89">
        <f>(G126*100)-C222</f>
        <v>8.7800000000000011</v>
      </c>
      <c r="D225" s="69"/>
      <c r="E225" s="69"/>
      <c r="G225" s="90"/>
      <c r="H225" s="53"/>
    </row>
    <row r="226" spans="2:8" x14ac:dyDescent="0.2">
      <c r="B226" s="86" t="s">
        <v>491</v>
      </c>
      <c r="C226" s="91">
        <f>100-SUM(C221:C225)</f>
        <v>6.8599999999999994</v>
      </c>
      <c r="D226" s="69"/>
      <c r="E226" s="69"/>
      <c r="G226" s="90"/>
      <c r="H226" s="53"/>
    </row>
    <row r="227" spans="2:8" x14ac:dyDescent="0.2">
      <c r="B227" s="57"/>
      <c r="C227" s="92"/>
      <c r="D227" s="69"/>
      <c r="E227" s="69"/>
      <c r="F227" s="92"/>
      <c r="G227" s="52"/>
      <c r="H227" s="53"/>
    </row>
    <row r="228" spans="2:8" x14ac:dyDescent="0.2">
      <c r="B228" s="57"/>
      <c r="C228" s="50"/>
      <c r="D228" s="69"/>
      <c r="E228" s="69"/>
      <c r="F228" s="50"/>
      <c r="G228" s="52"/>
      <c r="H228" s="53"/>
    </row>
    <row r="229" spans="2:8" x14ac:dyDescent="0.2">
      <c r="B229" s="57" t="s">
        <v>492</v>
      </c>
      <c r="C229" s="50"/>
      <c r="D229" s="69"/>
      <c r="E229" s="69"/>
      <c r="F229" s="50"/>
      <c r="G229" s="52"/>
      <c r="H229" s="53"/>
    </row>
    <row r="230" spans="2:8" x14ac:dyDescent="0.2">
      <c r="B230" s="86" t="s">
        <v>493</v>
      </c>
      <c r="C230" s="93">
        <f>C221+C222</f>
        <v>46.1</v>
      </c>
      <c r="D230" s="94"/>
      <c r="E230" s="94"/>
      <c r="G230" s="95"/>
      <c r="H230" s="53"/>
    </row>
    <row r="231" spans="2:8" x14ac:dyDescent="0.2">
      <c r="B231" s="86" t="s">
        <v>494</v>
      </c>
      <c r="C231" s="87">
        <f>C225</f>
        <v>8.7800000000000011</v>
      </c>
      <c r="D231" s="94"/>
      <c r="E231" s="94"/>
      <c r="G231" s="95"/>
      <c r="H231" s="53"/>
    </row>
    <row r="232" spans="2:8" x14ac:dyDescent="0.2">
      <c r="B232" s="86" t="s">
        <v>495</v>
      </c>
      <c r="C232" s="87">
        <f>C224</f>
        <v>38.26</v>
      </c>
      <c r="D232" s="94"/>
      <c r="E232" s="94"/>
      <c r="G232" s="96"/>
      <c r="H232" s="53"/>
    </row>
    <row r="233" spans="2:8" x14ac:dyDescent="0.2">
      <c r="B233" s="86" t="s">
        <v>496</v>
      </c>
      <c r="C233" s="87">
        <v>0</v>
      </c>
      <c r="D233" s="94"/>
      <c r="E233" s="94"/>
      <c r="G233" s="96"/>
      <c r="H233" s="53"/>
    </row>
    <row r="234" spans="2:8" x14ac:dyDescent="0.2">
      <c r="B234" s="86" t="s">
        <v>491</v>
      </c>
      <c r="C234" s="97">
        <f>+C226</f>
        <v>6.8599999999999994</v>
      </c>
      <c r="D234" s="94"/>
      <c r="E234" s="94"/>
      <c r="G234" s="95"/>
      <c r="H234" s="98"/>
    </row>
    <row r="235" spans="2:8" x14ac:dyDescent="0.2">
      <c r="B235" s="57"/>
      <c r="C235" s="94"/>
      <c r="D235" s="94"/>
      <c r="E235" s="94"/>
      <c r="F235" s="99"/>
      <c r="G235" s="52"/>
      <c r="H235" s="53"/>
    </row>
    <row r="236" spans="2:8" x14ac:dyDescent="0.2">
      <c r="B236" s="57" t="s">
        <v>497</v>
      </c>
      <c r="C236" s="94"/>
      <c r="D236" s="94"/>
      <c r="E236" s="94"/>
      <c r="F236" s="100"/>
      <c r="G236" s="52"/>
      <c r="H236" s="53"/>
    </row>
    <row r="237" spans="2:8" x14ac:dyDescent="0.2">
      <c r="B237" s="101"/>
      <c r="C237" s="94"/>
      <c r="D237" s="94"/>
      <c r="E237" s="102"/>
      <c r="F237" s="103"/>
      <c r="G237" s="102"/>
      <c r="H237" s="53"/>
    </row>
    <row r="238" spans="2:8" x14ac:dyDescent="0.2">
      <c r="B238" s="57" t="s">
        <v>498</v>
      </c>
      <c r="C238" s="94"/>
      <c r="D238" s="94"/>
      <c r="E238" s="94"/>
      <c r="F238" s="100"/>
      <c r="G238" s="52"/>
      <c r="H238" s="53"/>
    </row>
    <row r="239" spans="2:8" x14ac:dyDescent="0.2">
      <c r="B239" s="57"/>
      <c r="C239" s="94"/>
      <c r="D239" s="94"/>
      <c r="E239" s="94"/>
      <c r="F239" s="100"/>
      <c r="G239" s="52"/>
      <c r="H239" s="53"/>
    </row>
    <row r="240" spans="2:8" x14ac:dyDescent="0.2">
      <c r="B240" s="104" t="s">
        <v>499</v>
      </c>
      <c r="C240" s="105"/>
      <c r="D240" s="105"/>
      <c r="E240" s="105"/>
      <c r="F240" s="106"/>
      <c r="G240" s="52"/>
      <c r="H240" s="53"/>
    </row>
    <row r="241" spans="2:8" ht="36" x14ac:dyDescent="0.2">
      <c r="B241" s="107" t="s">
        <v>500</v>
      </c>
      <c r="C241" s="107" t="s">
        <v>501</v>
      </c>
      <c r="D241" s="107" t="s">
        <v>502</v>
      </c>
      <c r="E241" s="107" t="s">
        <v>503</v>
      </c>
      <c r="F241" s="107" t="s">
        <v>504</v>
      </c>
      <c r="G241" s="107" t="s">
        <v>505</v>
      </c>
      <c r="H241" s="53"/>
    </row>
    <row r="242" spans="2:8" x14ac:dyDescent="0.2">
      <c r="B242" s="108" t="s">
        <v>103</v>
      </c>
      <c r="C242" s="109" t="s">
        <v>506</v>
      </c>
      <c r="D242" s="108" t="s">
        <v>507</v>
      </c>
      <c r="E242" s="87">
        <v>345.54315454545457</v>
      </c>
      <c r="F242" s="87">
        <v>347.55</v>
      </c>
      <c r="G242" s="110">
        <v>6733.6267736</v>
      </c>
      <c r="H242" s="53"/>
    </row>
    <row r="243" spans="2:8" x14ac:dyDescent="0.2">
      <c r="B243" s="108" t="s">
        <v>124</v>
      </c>
      <c r="C243" s="109" t="s">
        <v>506</v>
      </c>
      <c r="D243" s="108" t="s">
        <v>507</v>
      </c>
      <c r="E243" s="87">
        <v>173.7825</v>
      </c>
      <c r="F243" s="87">
        <v>200.89</v>
      </c>
      <c r="G243" s="111"/>
      <c r="H243" s="53"/>
    </row>
    <row r="244" spans="2:8" x14ac:dyDescent="0.2">
      <c r="B244" s="108" t="s">
        <v>100</v>
      </c>
      <c r="C244" s="109" t="s">
        <v>506</v>
      </c>
      <c r="D244" s="108" t="s">
        <v>507</v>
      </c>
      <c r="E244" s="87">
        <v>1815.6895989610389</v>
      </c>
      <c r="F244" s="87">
        <v>1752.4</v>
      </c>
      <c r="G244" s="111"/>
      <c r="H244" s="53"/>
    </row>
    <row r="245" spans="2:8" x14ac:dyDescent="0.2">
      <c r="B245" s="108" t="s">
        <v>106</v>
      </c>
      <c r="C245" s="109" t="s">
        <v>506</v>
      </c>
      <c r="D245" s="108" t="s">
        <v>507</v>
      </c>
      <c r="E245" s="87">
        <v>338.62079207619047</v>
      </c>
      <c r="F245" s="87">
        <v>354.52</v>
      </c>
      <c r="G245" s="111"/>
      <c r="H245" s="53"/>
    </row>
    <row r="246" spans="2:8" x14ac:dyDescent="0.2">
      <c r="B246" s="108" t="s">
        <v>63</v>
      </c>
      <c r="C246" s="109" t="s">
        <v>506</v>
      </c>
      <c r="D246" s="108" t="s">
        <v>507</v>
      </c>
      <c r="E246" s="87">
        <v>1849.5347581749049</v>
      </c>
      <c r="F246" s="87">
        <v>1896.4</v>
      </c>
      <c r="G246" s="111"/>
      <c r="H246" s="53"/>
    </row>
    <row r="247" spans="2:8" x14ac:dyDescent="0.2">
      <c r="B247" s="108" t="s">
        <v>127</v>
      </c>
      <c r="C247" s="109" t="s">
        <v>506</v>
      </c>
      <c r="D247" s="108" t="s">
        <v>507</v>
      </c>
      <c r="E247" s="87">
        <v>933.375</v>
      </c>
      <c r="F247" s="87">
        <v>897.6</v>
      </c>
      <c r="G247" s="111"/>
      <c r="H247" s="53"/>
    </row>
    <row r="248" spans="2:8" x14ac:dyDescent="0.2">
      <c r="B248" s="108" t="s">
        <v>92</v>
      </c>
      <c r="C248" s="109" t="s">
        <v>506</v>
      </c>
      <c r="D248" s="108" t="s">
        <v>507</v>
      </c>
      <c r="E248" s="87">
        <v>594.27798507462683</v>
      </c>
      <c r="F248" s="87">
        <v>590.35</v>
      </c>
      <c r="G248" s="111"/>
      <c r="H248" s="53"/>
    </row>
    <row r="249" spans="2:8" x14ac:dyDescent="0.2">
      <c r="B249" s="108" t="s">
        <v>134</v>
      </c>
      <c r="C249" s="109" t="s">
        <v>506</v>
      </c>
      <c r="D249" s="108" t="s">
        <v>507</v>
      </c>
      <c r="E249" s="87">
        <v>164.48</v>
      </c>
      <c r="F249" s="87">
        <v>163.84</v>
      </c>
      <c r="G249" s="111"/>
      <c r="H249" s="53"/>
    </row>
    <row r="250" spans="2:8" x14ac:dyDescent="0.2">
      <c r="B250" s="108" t="s">
        <v>114</v>
      </c>
      <c r="C250" s="109" t="s">
        <v>506</v>
      </c>
      <c r="D250" s="108" t="s">
        <v>507</v>
      </c>
      <c r="E250" s="87">
        <v>460.10189230769231</v>
      </c>
      <c r="F250" s="87">
        <v>446.8</v>
      </c>
      <c r="G250" s="111"/>
      <c r="H250" s="53"/>
    </row>
    <row r="251" spans="2:8" x14ac:dyDescent="0.2">
      <c r="B251" s="108" t="s">
        <v>59</v>
      </c>
      <c r="C251" s="109" t="s">
        <v>506</v>
      </c>
      <c r="D251" s="108" t="s">
        <v>507</v>
      </c>
      <c r="E251" s="87">
        <v>804.33027932831499</v>
      </c>
      <c r="F251" s="87">
        <v>776.1</v>
      </c>
      <c r="G251" s="111"/>
      <c r="H251" s="53"/>
    </row>
    <row r="252" spans="2:8" x14ac:dyDescent="0.2">
      <c r="B252" s="108" t="s">
        <v>117</v>
      </c>
      <c r="C252" s="109" t="s">
        <v>506</v>
      </c>
      <c r="D252" s="108" t="s">
        <v>507</v>
      </c>
      <c r="E252" s="87">
        <v>1034.1807692307693</v>
      </c>
      <c r="F252" s="87">
        <v>1042.3</v>
      </c>
      <c r="G252" s="111"/>
      <c r="H252" s="53"/>
    </row>
    <row r="253" spans="2:8" x14ac:dyDescent="0.2">
      <c r="B253" s="108" t="s">
        <v>89</v>
      </c>
      <c r="C253" s="109" t="s">
        <v>506</v>
      </c>
      <c r="D253" s="108" t="s">
        <v>507</v>
      </c>
      <c r="E253" s="87">
        <v>1272.9278778639105</v>
      </c>
      <c r="F253" s="87">
        <v>1270.3</v>
      </c>
      <c r="G253" s="111"/>
      <c r="H253" s="53"/>
    </row>
    <row r="254" spans="2:8" x14ac:dyDescent="0.2">
      <c r="B254" s="108" t="s">
        <v>66</v>
      </c>
      <c r="C254" s="109" t="s">
        <v>506</v>
      </c>
      <c r="D254" s="108" t="s">
        <v>507</v>
      </c>
      <c r="E254" s="87">
        <v>378.33794099378883</v>
      </c>
      <c r="F254" s="87">
        <v>385.9</v>
      </c>
      <c r="G254" s="111"/>
      <c r="H254" s="53"/>
    </row>
    <row r="255" spans="2:8" x14ac:dyDescent="0.2">
      <c r="B255" s="108" t="s">
        <v>81</v>
      </c>
      <c r="C255" s="109" t="s">
        <v>508</v>
      </c>
      <c r="D255" s="108" t="s">
        <v>507</v>
      </c>
      <c r="E255" s="87">
        <v>3090.9106999999999</v>
      </c>
      <c r="F255" s="87">
        <v>3135.4</v>
      </c>
      <c r="G255" s="111"/>
      <c r="H255" s="53"/>
    </row>
    <row r="256" spans="2:8" x14ac:dyDescent="0.2">
      <c r="B256" s="108" t="s">
        <v>509</v>
      </c>
      <c r="C256" s="109" t="s">
        <v>506</v>
      </c>
      <c r="D256" s="108" t="s">
        <v>507</v>
      </c>
      <c r="E256" s="87">
        <v>1241.0161000129954</v>
      </c>
      <c r="F256" s="87">
        <v>1194.4000000000001</v>
      </c>
      <c r="G256" s="111"/>
      <c r="H256" s="53"/>
    </row>
    <row r="257" spans="2:8" x14ac:dyDescent="0.2">
      <c r="B257" s="108" t="s">
        <v>96</v>
      </c>
      <c r="C257" s="109" t="s">
        <v>506</v>
      </c>
      <c r="D257" s="108" t="s">
        <v>507</v>
      </c>
      <c r="E257" s="87">
        <v>89.722652123109029</v>
      </c>
      <c r="F257" s="87">
        <v>90.89</v>
      </c>
      <c r="G257" s="111"/>
      <c r="H257" s="53"/>
    </row>
    <row r="258" spans="2:8" x14ac:dyDescent="0.2">
      <c r="B258" s="108" t="s">
        <v>131</v>
      </c>
      <c r="C258" s="109" t="s">
        <v>506</v>
      </c>
      <c r="D258" s="108" t="s">
        <v>507</v>
      </c>
      <c r="E258" s="87">
        <v>245.49</v>
      </c>
      <c r="F258" s="87">
        <v>247.12</v>
      </c>
      <c r="G258" s="111"/>
      <c r="H258" s="53"/>
    </row>
    <row r="259" spans="2:8" x14ac:dyDescent="0.2">
      <c r="B259" s="108" t="s">
        <v>55</v>
      </c>
      <c r="C259" s="109" t="s">
        <v>508</v>
      </c>
      <c r="D259" s="108" t="s">
        <v>507</v>
      </c>
      <c r="E259" s="87">
        <v>1364.4241999999999</v>
      </c>
      <c r="F259" s="87">
        <v>1444</v>
      </c>
      <c r="G259" s="111"/>
      <c r="H259" s="53"/>
    </row>
    <row r="260" spans="2:8" x14ac:dyDescent="0.2">
      <c r="B260" s="108" t="s">
        <v>55</v>
      </c>
      <c r="C260" s="109" t="s">
        <v>506</v>
      </c>
      <c r="D260" s="108" t="s">
        <v>507</v>
      </c>
      <c r="E260" s="87">
        <v>1368.340476633987</v>
      </c>
      <c r="F260" s="87">
        <v>1435.2</v>
      </c>
      <c r="G260" s="111"/>
      <c r="H260" s="53"/>
    </row>
    <row r="261" spans="2:8" x14ac:dyDescent="0.2">
      <c r="B261" s="108" t="s">
        <v>110</v>
      </c>
      <c r="C261" s="109" t="s">
        <v>506</v>
      </c>
      <c r="D261" s="108" t="s">
        <v>507</v>
      </c>
      <c r="E261" s="87">
        <v>1893.3618946031745</v>
      </c>
      <c r="F261" s="87">
        <v>1824</v>
      </c>
      <c r="G261" s="111"/>
      <c r="H261" s="53"/>
    </row>
    <row r="262" spans="2:8" x14ac:dyDescent="0.2">
      <c r="B262" s="108" t="s">
        <v>85</v>
      </c>
      <c r="C262" s="109" t="s">
        <v>506</v>
      </c>
      <c r="D262" s="108" t="s">
        <v>507</v>
      </c>
      <c r="E262" s="87">
        <v>213.95603783783784</v>
      </c>
      <c r="F262" s="87">
        <v>212.06</v>
      </c>
      <c r="G262" s="111"/>
      <c r="H262" s="53"/>
    </row>
    <row r="263" spans="2:8" x14ac:dyDescent="0.2">
      <c r="B263" s="108" t="s">
        <v>77</v>
      </c>
      <c r="C263" s="109" t="s">
        <v>506</v>
      </c>
      <c r="D263" s="108" t="s">
        <v>507</v>
      </c>
      <c r="E263" s="87">
        <v>4463.823963885714</v>
      </c>
      <c r="F263" s="87">
        <v>4402.2</v>
      </c>
      <c r="G263" s="111"/>
      <c r="H263" s="53"/>
    </row>
    <row r="264" spans="2:8" x14ac:dyDescent="0.2">
      <c r="B264" s="108" t="s">
        <v>69</v>
      </c>
      <c r="C264" s="109" t="s">
        <v>508</v>
      </c>
      <c r="D264" s="108" t="s">
        <v>507</v>
      </c>
      <c r="E264" s="87">
        <v>12244.8938</v>
      </c>
      <c r="F264" s="87">
        <v>11732</v>
      </c>
      <c r="G264" s="111"/>
      <c r="H264" s="53"/>
    </row>
    <row r="265" spans="2:8" x14ac:dyDescent="0.2">
      <c r="B265" s="108" t="s">
        <v>121</v>
      </c>
      <c r="C265" s="109" t="s">
        <v>506</v>
      </c>
      <c r="D265" s="108" t="s">
        <v>507</v>
      </c>
      <c r="E265" s="87">
        <v>1381.84</v>
      </c>
      <c r="F265" s="87">
        <v>1275.9000000000001</v>
      </c>
      <c r="G265" s="111"/>
      <c r="H265" s="53"/>
    </row>
    <row r="266" spans="2:8" x14ac:dyDescent="0.2">
      <c r="B266" s="108" t="s">
        <v>73</v>
      </c>
      <c r="C266" s="109" t="s">
        <v>508</v>
      </c>
      <c r="D266" s="108" t="s">
        <v>507</v>
      </c>
      <c r="E266" s="87">
        <v>264.13230000673809</v>
      </c>
      <c r="F266" s="87">
        <v>249.74</v>
      </c>
      <c r="G266" s="111"/>
      <c r="H266" s="53"/>
    </row>
    <row r="267" spans="2:8" x14ac:dyDescent="0.2">
      <c r="B267" s="108" t="s">
        <v>73</v>
      </c>
      <c r="C267" s="109" t="s">
        <v>506</v>
      </c>
      <c r="D267" s="108" t="s">
        <v>507</v>
      </c>
      <c r="E267" s="87">
        <v>258.09675789473687</v>
      </c>
      <c r="F267" s="87">
        <v>248.46</v>
      </c>
      <c r="G267" s="112"/>
      <c r="H267" s="53"/>
    </row>
    <row r="268" spans="2:8" x14ac:dyDescent="0.2">
      <c r="B268" s="83"/>
      <c r="C268" s="113"/>
      <c r="D268" s="105"/>
      <c r="E268" s="52"/>
      <c r="F268" s="52"/>
      <c r="G268" s="114"/>
      <c r="H268" s="53"/>
    </row>
    <row r="269" spans="2:8" x14ac:dyDescent="0.2">
      <c r="B269" s="83" t="s">
        <v>510</v>
      </c>
      <c r="C269" s="50"/>
      <c r="D269" s="50"/>
      <c r="E269" s="115"/>
      <c r="F269" s="115"/>
      <c r="G269" s="116"/>
      <c r="H269" s="53"/>
    </row>
    <row r="270" spans="2:8" x14ac:dyDescent="0.2">
      <c r="B270" s="83"/>
      <c r="C270" s="50"/>
      <c r="D270" s="50"/>
      <c r="E270" s="115"/>
      <c r="F270" s="115"/>
      <c r="G270" s="116"/>
      <c r="H270" s="53"/>
    </row>
    <row r="271" spans="2:8" x14ac:dyDescent="0.2">
      <c r="B271" s="117" t="s">
        <v>511</v>
      </c>
      <c r="C271" s="118"/>
      <c r="D271" s="119"/>
      <c r="E271" s="120"/>
      <c r="F271" s="120"/>
      <c r="G271" s="120"/>
      <c r="H271" s="121"/>
    </row>
    <row r="272" spans="2:8" x14ac:dyDescent="0.2">
      <c r="B272" s="122" t="s">
        <v>512</v>
      </c>
      <c r="C272" s="122"/>
      <c r="D272" s="120"/>
      <c r="E272" s="120"/>
      <c r="F272" s="120"/>
      <c r="G272" s="120"/>
      <c r="H272" s="121"/>
    </row>
    <row r="273" spans="2:8" x14ac:dyDescent="0.2">
      <c r="B273" s="122" t="s">
        <v>513</v>
      </c>
      <c r="C273" s="123">
        <v>8278</v>
      </c>
      <c r="D273" s="120"/>
      <c r="F273" s="79"/>
      <c r="G273" s="79"/>
      <c r="H273" s="121"/>
    </row>
    <row r="274" spans="2:8" x14ac:dyDescent="0.2">
      <c r="B274" s="122" t="s">
        <v>514</v>
      </c>
      <c r="C274" s="123">
        <v>8278</v>
      </c>
      <c r="D274" s="120"/>
      <c r="F274" s="116"/>
      <c r="G274" s="116"/>
      <c r="H274" s="121"/>
    </row>
    <row r="275" spans="2:8" x14ac:dyDescent="0.2">
      <c r="B275" s="122" t="s">
        <v>515</v>
      </c>
      <c r="C275" s="123">
        <v>0</v>
      </c>
      <c r="D275" s="120"/>
      <c r="F275" s="116"/>
      <c r="G275" s="116"/>
      <c r="H275" s="121"/>
    </row>
    <row r="276" spans="2:8" x14ac:dyDescent="0.2">
      <c r="B276" s="122" t="s">
        <v>516</v>
      </c>
      <c r="C276" s="123">
        <v>0</v>
      </c>
      <c r="D276" s="120"/>
      <c r="F276" s="116"/>
      <c r="G276" s="116"/>
      <c r="H276" s="121"/>
    </row>
    <row r="277" spans="2:8" x14ac:dyDescent="0.2">
      <c r="B277" s="122" t="s">
        <v>517</v>
      </c>
      <c r="C277" s="123">
        <v>3786533264.1429939</v>
      </c>
      <c r="D277" s="120"/>
      <c r="F277" s="116"/>
      <c r="G277" s="116"/>
      <c r="H277" s="121"/>
    </row>
    <row r="278" spans="2:8" x14ac:dyDescent="0.2">
      <c r="B278" s="122" t="s">
        <v>518</v>
      </c>
      <c r="C278" s="123">
        <v>3634437646.4899998</v>
      </c>
      <c r="D278" s="120"/>
      <c r="F278" s="116"/>
      <c r="G278" s="116"/>
      <c r="H278" s="121"/>
    </row>
    <row r="279" spans="2:8" x14ac:dyDescent="0.2">
      <c r="B279" s="122" t="s">
        <v>519</v>
      </c>
      <c r="C279" s="123">
        <v>0</v>
      </c>
      <c r="D279" s="120"/>
      <c r="F279" s="116"/>
      <c r="G279" s="116"/>
      <c r="H279" s="121"/>
    </row>
    <row r="280" spans="2:8" x14ac:dyDescent="0.2">
      <c r="B280" s="122" t="s">
        <v>520</v>
      </c>
      <c r="C280" s="123">
        <v>-152095617.65299416</v>
      </c>
      <c r="D280" s="120"/>
      <c r="F280" s="116"/>
      <c r="G280" s="124"/>
      <c r="H280" s="121"/>
    </row>
    <row r="281" spans="2:8" x14ac:dyDescent="0.2">
      <c r="B281" s="125"/>
      <c r="C281" s="120"/>
      <c r="D281" s="120"/>
      <c r="E281" s="116"/>
      <c r="F281" s="116"/>
      <c r="G281" s="126"/>
      <c r="H281" s="121"/>
    </row>
    <row r="282" spans="2:8" x14ac:dyDescent="0.2">
      <c r="B282" s="127" t="s">
        <v>521</v>
      </c>
      <c r="C282" s="128"/>
      <c r="D282" s="128"/>
      <c r="E282" s="115"/>
      <c r="F282" s="116"/>
      <c r="G282" s="116"/>
      <c r="H282" s="121"/>
    </row>
    <row r="283" spans="2:8" x14ac:dyDescent="0.2">
      <c r="B283" s="83"/>
      <c r="C283" s="50"/>
      <c r="D283" s="50"/>
      <c r="E283" s="115"/>
      <c r="F283" s="115"/>
      <c r="G283" s="116"/>
      <c r="H283" s="53"/>
    </row>
    <row r="284" spans="2:8" x14ac:dyDescent="0.2">
      <c r="B284" s="129" t="s">
        <v>522</v>
      </c>
      <c r="C284" s="130"/>
      <c r="D284" s="130"/>
      <c r="E284" s="50"/>
      <c r="F284" s="50"/>
      <c r="G284" s="50"/>
      <c r="H284" s="53"/>
    </row>
    <row r="285" spans="2:8" x14ac:dyDescent="0.2">
      <c r="B285" s="49"/>
      <c r="C285" s="50"/>
      <c r="D285" s="50"/>
      <c r="E285" s="50"/>
      <c r="F285" s="131"/>
      <c r="G285" s="131"/>
      <c r="H285" s="53"/>
    </row>
    <row r="286" spans="2:8" x14ac:dyDescent="0.2">
      <c r="B286" s="129" t="s">
        <v>523</v>
      </c>
      <c r="C286" s="130"/>
      <c r="D286" s="130"/>
      <c r="E286" s="50"/>
      <c r="F286" s="132"/>
      <c r="G286" s="131"/>
      <c r="H286" s="53"/>
    </row>
    <row r="287" spans="2:8" x14ac:dyDescent="0.2">
      <c r="B287" s="127"/>
      <c r="C287" s="128"/>
      <c r="D287" s="128"/>
      <c r="E287" s="50"/>
      <c r="F287" s="50"/>
      <c r="G287" s="50"/>
      <c r="H287" s="53"/>
    </row>
    <row r="288" spans="2:8" x14ac:dyDescent="0.2">
      <c r="B288" s="129" t="s">
        <v>524</v>
      </c>
      <c r="C288" s="130"/>
      <c r="D288" s="130"/>
      <c r="E288" s="50"/>
      <c r="F288" s="132"/>
      <c r="G288" s="50"/>
      <c r="H288" s="53"/>
    </row>
    <row r="289" spans="2:10" x14ac:dyDescent="0.2">
      <c r="B289" s="133"/>
      <c r="C289" s="134"/>
      <c r="D289" s="134"/>
      <c r="E289" s="134"/>
      <c r="F289" s="134"/>
      <c r="G289" s="50"/>
      <c r="H289" s="53"/>
    </row>
    <row r="290" spans="2:10" x14ac:dyDescent="0.2">
      <c r="B290" s="129" t="s">
        <v>525</v>
      </c>
      <c r="C290" s="130"/>
      <c r="D290" s="130"/>
      <c r="E290" s="50"/>
      <c r="F290" s="50"/>
      <c r="G290" s="50"/>
      <c r="H290" s="53"/>
    </row>
    <row r="291" spans="2:10" x14ac:dyDescent="0.2">
      <c r="B291" s="75" t="s">
        <v>526</v>
      </c>
      <c r="C291" s="123">
        <v>644</v>
      </c>
      <c r="D291" s="79"/>
      <c r="F291" s="50"/>
      <c r="G291" s="50"/>
      <c r="H291" s="53"/>
    </row>
    <row r="292" spans="2:10" x14ac:dyDescent="0.2">
      <c r="B292" s="75" t="s">
        <v>527</v>
      </c>
      <c r="C292" s="123">
        <v>406265500</v>
      </c>
      <c r="D292" s="79"/>
      <c r="F292" s="50"/>
      <c r="G292" s="50"/>
      <c r="H292" s="53"/>
    </row>
    <row r="293" spans="2:10" x14ac:dyDescent="0.2">
      <c r="B293" s="75" t="s">
        <v>528</v>
      </c>
      <c r="C293" s="123">
        <v>1060481.92</v>
      </c>
      <c r="D293" s="79"/>
      <c r="F293" s="50"/>
      <c r="G293" s="50"/>
      <c r="H293" s="53"/>
    </row>
    <row r="294" spans="2:10" x14ac:dyDescent="0.2">
      <c r="B294" s="49"/>
      <c r="C294" s="50"/>
      <c r="D294" s="50"/>
      <c r="E294" s="50"/>
      <c r="F294" s="50"/>
      <c r="G294" s="50"/>
      <c r="H294" s="53"/>
    </row>
    <row r="295" spans="2:10" x14ac:dyDescent="0.2">
      <c r="B295" s="129" t="s">
        <v>529</v>
      </c>
      <c r="C295" s="50"/>
      <c r="D295" s="50"/>
      <c r="E295" s="50"/>
      <c r="F295" s="50"/>
      <c r="G295" s="50"/>
      <c r="H295" s="53"/>
    </row>
    <row r="296" spans="2:10" x14ac:dyDescent="0.2">
      <c r="B296" s="135"/>
      <c r="C296" s="136"/>
      <c r="D296" s="136"/>
      <c r="E296" s="136"/>
      <c r="F296" s="136"/>
      <c r="G296" s="136"/>
      <c r="H296" s="137"/>
    </row>
    <row r="298" spans="2:10" x14ac:dyDescent="0.2">
      <c r="B298" s="138" t="s">
        <v>530</v>
      </c>
      <c r="C298" s="138"/>
      <c r="D298" s="138"/>
      <c r="E298" s="138"/>
      <c r="F298" s="138"/>
      <c r="G298" s="138"/>
      <c r="H298" s="138"/>
      <c r="I298" s="138"/>
      <c r="J298" s="79"/>
    </row>
    <row r="299" spans="2:10" x14ac:dyDescent="0.2">
      <c r="B299" s="139" t="s">
        <v>531</v>
      </c>
      <c r="C299" s="140" t="s">
        <v>532</v>
      </c>
      <c r="D299" s="140"/>
      <c r="E299" s="141" t="s">
        <v>533</v>
      </c>
      <c r="F299" s="141" t="s">
        <v>534</v>
      </c>
      <c r="G299" s="140" t="s">
        <v>535</v>
      </c>
      <c r="H299" s="140"/>
      <c r="I299" s="140"/>
      <c r="J299" s="140"/>
    </row>
    <row r="300" spans="2:10" ht="36" x14ac:dyDescent="0.2">
      <c r="B300" s="139"/>
      <c r="C300" s="142" t="s">
        <v>536</v>
      </c>
      <c r="D300" s="142" t="s">
        <v>537</v>
      </c>
      <c r="E300" s="142" t="s">
        <v>538</v>
      </c>
      <c r="F300" s="142" t="s">
        <v>539</v>
      </c>
      <c r="G300" s="142" t="s">
        <v>536</v>
      </c>
      <c r="H300" s="142" t="s">
        <v>537</v>
      </c>
      <c r="I300" s="142" t="s">
        <v>538</v>
      </c>
      <c r="J300" s="142" t="s">
        <v>539</v>
      </c>
    </row>
    <row r="301" spans="2:10" x14ac:dyDescent="0.2">
      <c r="B301" s="143" t="s">
        <v>540</v>
      </c>
      <c r="C301" s="144">
        <v>7.1619064788671416E-2</v>
      </c>
      <c r="D301" s="144">
        <v>7.4889721048351676E-2</v>
      </c>
      <c r="E301" s="144">
        <v>6.4018208227553552E-2</v>
      </c>
      <c r="F301" s="144">
        <v>4.7909898343900803E-2</v>
      </c>
      <c r="G301" s="145">
        <v>11621.6</v>
      </c>
      <c r="H301" s="145">
        <v>11698.800000000001</v>
      </c>
      <c r="I301" s="145">
        <v>11443.255677850746</v>
      </c>
      <c r="J301" s="145">
        <v>11070.209847048178</v>
      </c>
    </row>
    <row r="302" spans="2:10" x14ac:dyDescent="0.2">
      <c r="B302" s="146" t="s">
        <v>541</v>
      </c>
      <c r="C302" s="144">
        <v>3.797649244399981E-2</v>
      </c>
      <c r="D302" s="144">
        <v>4.1198301871679055E-2</v>
      </c>
      <c r="E302" s="144">
        <v>2.8968892915354649E-2</v>
      </c>
      <c r="F302" s="144">
        <v>-2.7586590937472844E-3</v>
      </c>
      <c r="G302" s="145">
        <v>10379.764924439998</v>
      </c>
      <c r="H302" s="145">
        <v>10411.98301871679</v>
      </c>
      <c r="I302" s="145">
        <v>10289.688929153546</v>
      </c>
      <c r="J302" s="145">
        <v>9972.4134090625266</v>
      </c>
    </row>
    <row r="303" spans="2:10" x14ac:dyDescent="0.2">
      <c r="B303" s="147"/>
      <c r="C303" s="79"/>
      <c r="D303" s="79"/>
      <c r="E303" s="79"/>
      <c r="F303" s="79"/>
      <c r="G303" s="79"/>
      <c r="H303" s="79"/>
      <c r="I303" s="79"/>
      <c r="J303" s="79"/>
    </row>
    <row r="304" spans="2:10" x14ac:dyDescent="0.2">
      <c r="B304" s="138" t="s">
        <v>467</v>
      </c>
      <c r="C304" s="138"/>
      <c r="D304" s="138"/>
      <c r="E304" s="138"/>
      <c r="F304" s="138"/>
      <c r="G304" s="79"/>
      <c r="H304" s="79"/>
      <c r="I304" s="79"/>
      <c r="J304" s="79"/>
    </row>
    <row r="305" spans="2:10" ht="36" x14ac:dyDescent="0.2">
      <c r="B305" s="148"/>
      <c r="C305" s="149" t="s">
        <v>540</v>
      </c>
      <c r="D305" s="142" t="s">
        <v>541</v>
      </c>
      <c r="E305" s="142" t="s">
        <v>542</v>
      </c>
      <c r="F305" s="79"/>
      <c r="G305" s="79"/>
      <c r="H305" s="79"/>
      <c r="I305" s="79"/>
      <c r="J305" s="79"/>
    </row>
    <row r="306" spans="2:10" x14ac:dyDescent="0.2">
      <c r="B306" s="143" t="s">
        <v>543</v>
      </c>
      <c r="C306" s="75">
        <v>270000</v>
      </c>
      <c r="D306" s="75">
        <v>120000</v>
      </c>
      <c r="E306" s="150" t="s">
        <v>544</v>
      </c>
      <c r="F306" s="79"/>
      <c r="G306" s="79"/>
      <c r="H306" s="79"/>
      <c r="I306" s="79"/>
      <c r="J306" s="79"/>
    </row>
    <row r="307" spans="2:10" x14ac:dyDescent="0.2">
      <c r="B307" s="143" t="s">
        <v>545</v>
      </c>
      <c r="C307" s="151">
        <v>287385.41889999999</v>
      </c>
      <c r="D307" s="151">
        <v>122490.78939999999</v>
      </c>
      <c r="E307" s="150" t="s">
        <v>544</v>
      </c>
      <c r="F307" s="79"/>
      <c r="G307" s="79"/>
      <c r="H307" s="79"/>
      <c r="I307" s="79"/>
      <c r="J307" s="79"/>
    </row>
    <row r="308" spans="2:10" x14ac:dyDescent="0.2">
      <c r="B308" s="143" t="s">
        <v>546</v>
      </c>
      <c r="C308" s="152">
        <v>5.4874999999999998</v>
      </c>
      <c r="D308" s="152">
        <v>3.9034</v>
      </c>
      <c r="E308" s="150" t="s">
        <v>544</v>
      </c>
      <c r="F308" s="79"/>
      <c r="G308" s="79"/>
      <c r="H308" s="79"/>
      <c r="I308" s="79"/>
      <c r="J308" s="79"/>
    </row>
    <row r="309" spans="2:10" ht="24" x14ac:dyDescent="0.2">
      <c r="B309" s="143" t="s">
        <v>547</v>
      </c>
      <c r="C309" s="152">
        <v>3.7324999999999999</v>
      </c>
      <c r="D309" s="152">
        <v>0.28360000000000002</v>
      </c>
      <c r="E309" s="150" t="s">
        <v>544</v>
      </c>
      <c r="F309" s="79"/>
      <c r="G309" s="79"/>
      <c r="H309" s="79"/>
      <c r="I309" s="79"/>
      <c r="J309" s="79"/>
    </row>
    <row r="310" spans="2:10" x14ac:dyDescent="0.2">
      <c r="B310" s="143" t="s">
        <v>548</v>
      </c>
      <c r="C310" s="152">
        <v>0.49580000000000002</v>
      </c>
      <c r="D310" s="152">
        <v>-6.1725000000000003</v>
      </c>
      <c r="E310" s="150" t="s">
        <v>544</v>
      </c>
      <c r="F310" s="79"/>
      <c r="G310" s="79"/>
      <c r="H310" s="79"/>
      <c r="I310" s="79"/>
      <c r="J310" s="79"/>
    </row>
    <row r="311" spans="2:10" x14ac:dyDescent="0.2">
      <c r="B311" s="79"/>
      <c r="C311" s="79"/>
      <c r="D311" s="79"/>
      <c r="E311" s="79"/>
      <c r="F311" s="79"/>
      <c r="G311" s="79"/>
      <c r="H311" s="79"/>
      <c r="I311" s="79"/>
      <c r="J311" s="79"/>
    </row>
    <row r="312" spans="2:10" x14ac:dyDescent="0.2">
      <c r="B312" s="138" t="s">
        <v>549</v>
      </c>
      <c r="C312" s="138"/>
      <c r="D312" s="138"/>
      <c r="E312" s="138"/>
      <c r="F312" s="138"/>
      <c r="G312" s="79"/>
      <c r="H312" s="79"/>
      <c r="I312" s="79"/>
      <c r="J312" s="79"/>
    </row>
    <row r="313" spans="2:10" ht="36" x14ac:dyDescent="0.2">
      <c r="B313" s="148"/>
      <c r="C313" s="149" t="s">
        <v>540</v>
      </c>
      <c r="D313" s="142" t="s">
        <v>541</v>
      </c>
      <c r="E313" s="142" t="s">
        <v>542</v>
      </c>
      <c r="F313" s="79"/>
      <c r="G313" s="79"/>
      <c r="H313" s="79"/>
      <c r="I313" s="79"/>
      <c r="J313" s="79"/>
    </row>
    <row r="314" spans="2:10" x14ac:dyDescent="0.2">
      <c r="B314" s="143" t="s">
        <v>543</v>
      </c>
      <c r="C314" s="75">
        <v>270000</v>
      </c>
      <c r="D314" s="75">
        <v>120000</v>
      </c>
      <c r="E314" s="150" t="s">
        <v>544</v>
      </c>
      <c r="F314" s="79"/>
      <c r="G314" s="79"/>
      <c r="H314" s="79"/>
      <c r="I314" s="79"/>
      <c r="J314" s="79"/>
    </row>
    <row r="315" spans="2:10" x14ac:dyDescent="0.2">
      <c r="B315" s="143" t="s">
        <v>545</v>
      </c>
      <c r="C315" s="151">
        <v>288431.66230000003</v>
      </c>
      <c r="D315" s="151">
        <v>122694.12179999999</v>
      </c>
      <c r="E315" s="150" t="s">
        <v>544</v>
      </c>
      <c r="F315" s="79"/>
      <c r="G315" s="79"/>
      <c r="H315" s="79"/>
      <c r="I315" s="79"/>
      <c r="J315" s="79"/>
    </row>
    <row r="316" spans="2:10" x14ac:dyDescent="0.2">
      <c r="B316" s="143" t="s">
        <v>546</v>
      </c>
      <c r="C316" s="152">
        <v>5.8129</v>
      </c>
      <c r="D316" s="152">
        <v>4.2240000000000002</v>
      </c>
      <c r="E316" s="150" t="s">
        <v>544</v>
      </c>
      <c r="F316" s="79"/>
      <c r="G316" s="79"/>
      <c r="H316" s="79"/>
      <c r="I316" s="79"/>
      <c r="J316" s="79"/>
    </row>
    <row r="317" spans="2:10" ht="24" x14ac:dyDescent="0.2">
      <c r="B317" s="143" t="s">
        <v>547</v>
      </c>
      <c r="C317" s="152">
        <v>3.7324999999999999</v>
      </c>
      <c r="D317" s="152">
        <v>0.28360000000000002</v>
      </c>
      <c r="E317" s="150" t="s">
        <v>544</v>
      </c>
      <c r="F317" s="79"/>
      <c r="G317" s="79"/>
      <c r="H317" s="79"/>
      <c r="I317" s="79"/>
      <c r="J317" s="79"/>
    </row>
    <row r="318" spans="2:10" x14ac:dyDescent="0.2">
      <c r="B318" s="143" t="s">
        <v>548</v>
      </c>
      <c r="C318" s="152">
        <v>0.49580000000000002</v>
      </c>
      <c r="D318" s="152">
        <v>-6.1725000000000003</v>
      </c>
      <c r="E318" s="150" t="s">
        <v>544</v>
      </c>
      <c r="F318" s="79"/>
      <c r="G318" s="79"/>
      <c r="H318" s="79"/>
      <c r="I318" s="79"/>
      <c r="J318" s="79"/>
    </row>
    <row r="319" spans="2:10" x14ac:dyDescent="0.2">
      <c r="B319" s="153"/>
      <c r="C319" s="154"/>
      <c r="D319" s="155"/>
      <c r="E319" s="156"/>
      <c r="F319" s="79"/>
      <c r="G319" s="79"/>
      <c r="H319" s="79"/>
      <c r="I319" s="79"/>
      <c r="J319" s="79"/>
    </row>
    <row r="320" spans="2:10" x14ac:dyDescent="0.2">
      <c r="B320" s="157" t="s">
        <v>550</v>
      </c>
      <c r="C320" s="158"/>
      <c r="D320" s="79"/>
      <c r="E320" s="79"/>
      <c r="F320" s="79"/>
      <c r="G320" s="79"/>
      <c r="H320" s="79"/>
      <c r="I320" s="79"/>
      <c r="J320" s="79"/>
    </row>
    <row r="321" spans="2:10" x14ac:dyDescent="0.2">
      <c r="B321" s="75" t="s">
        <v>551</v>
      </c>
      <c r="C321" s="159">
        <v>4.6915930877975658</v>
      </c>
      <c r="D321" s="79"/>
      <c r="E321" s="79"/>
      <c r="F321" s="79"/>
      <c r="G321" s="79"/>
      <c r="H321" s="79"/>
      <c r="I321" s="79"/>
      <c r="J321" s="79"/>
    </row>
    <row r="322" spans="2:10" x14ac:dyDescent="0.2">
      <c r="B322" s="75" t="s">
        <v>552</v>
      </c>
      <c r="C322" s="159">
        <v>3.7127426025036523</v>
      </c>
      <c r="D322" s="79"/>
      <c r="E322" s="79"/>
      <c r="F322" s="79"/>
      <c r="G322" s="79"/>
      <c r="H322" s="79"/>
      <c r="I322" s="79"/>
      <c r="J322" s="79"/>
    </row>
    <row r="323" spans="2:10" x14ac:dyDescent="0.2">
      <c r="B323" s="75" t="s">
        <v>553</v>
      </c>
      <c r="C323" s="159">
        <v>3.8655911153854516</v>
      </c>
      <c r="D323" s="79"/>
      <c r="E323" s="79"/>
      <c r="F323" s="79"/>
      <c r="G323" s="79"/>
      <c r="H323" s="79"/>
      <c r="I323" s="79"/>
      <c r="J323" s="79"/>
    </row>
    <row r="324" spans="2:10" x14ac:dyDescent="0.2">
      <c r="B324" s="75" t="s">
        <v>554</v>
      </c>
      <c r="C324" s="160">
        <v>7.3706117397321261E-2</v>
      </c>
      <c r="D324" s="161"/>
      <c r="E324" s="79"/>
      <c r="F324" s="79"/>
      <c r="G324" s="79"/>
      <c r="H324" s="79"/>
      <c r="I324" s="79"/>
      <c r="J324" s="79"/>
    </row>
    <row r="326" spans="2:10" x14ac:dyDescent="0.2">
      <c r="B326" s="79" t="s">
        <v>555</v>
      </c>
      <c r="C326" s="100"/>
    </row>
    <row r="327" spans="2:10" x14ac:dyDescent="0.2">
      <c r="B327" s="79" t="s">
        <v>556</v>
      </c>
      <c r="C327" s="100"/>
    </row>
    <row r="328" spans="2:10" x14ac:dyDescent="0.2">
      <c r="B328" s="79"/>
      <c r="C328" s="100"/>
    </row>
    <row r="329" spans="2:10" x14ac:dyDescent="0.2">
      <c r="B329" s="162" t="s">
        <v>557</v>
      </c>
    </row>
    <row r="330" spans="2:10" x14ac:dyDescent="0.2">
      <c r="B330" s="3" t="s">
        <v>558</v>
      </c>
    </row>
    <row r="331" spans="2:10" x14ac:dyDescent="0.2">
      <c r="B331" s="3" t="s">
        <v>559</v>
      </c>
    </row>
    <row r="332" spans="2:10" x14ac:dyDescent="0.2">
      <c r="B332" s="3" t="s">
        <v>560</v>
      </c>
    </row>
    <row r="334" spans="2:10" x14ac:dyDescent="0.2">
      <c r="C334" s="163" t="s">
        <v>561</v>
      </c>
      <c r="D334" s="163"/>
    </row>
    <row r="335" spans="2:10" x14ac:dyDescent="0.2">
      <c r="B335" s="164" t="s">
        <v>562</v>
      </c>
      <c r="C335" s="165" t="s">
        <v>563</v>
      </c>
      <c r="D335" s="165"/>
    </row>
    <row r="336" spans="2:10" x14ac:dyDescent="0.2">
      <c r="B336" s="164"/>
      <c r="C336" s="165"/>
      <c r="D336" s="165"/>
    </row>
  </sheetData>
  <mergeCells count="10">
    <mergeCell ref="B312:F312"/>
    <mergeCell ref="C334:D334"/>
    <mergeCell ref="C335:D335"/>
    <mergeCell ref="C336:D336"/>
    <mergeCell ref="G242:G267"/>
    <mergeCell ref="B298:I298"/>
    <mergeCell ref="B299:B300"/>
    <mergeCell ref="C299:D299"/>
    <mergeCell ref="G299:J299"/>
    <mergeCell ref="B304:F304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PPDAAF</vt:lpstr>
      <vt:lpstr>JR_PAGE_ANCHOR_0_8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2026-05-08T09:38:22Z</dcterms:created>
  <dcterms:modified xsi:type="dcterms:W3CDTF">2026-05-08T09:38:32Z</dcterms:modified>
</cp:coreProperties>
</file>