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13_ncr:1_{496A1DB2-1850-4D1D-AF09-4859A5D339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2" r:id="rId2"/>
    <sheet name="PPLF" sheetId="3" r:id="rId3"/>
    <sheet name="PPTSF" sheetId="4" r:id="rId4"/>
    <sheet name="PPCHF" sheetId="6" r:id="rId5"/>
    <sheet name="PPAF" sheetId="7" r:id="rId6"/>
    <sheet name="PPDAAF" sheetId="8" r:id="rId7"/>
  </sheets>
  <externalReferences>
    <externalReference r:id="rId8"/>
  </externalReferences>
  <definedNames>
    <definedName name="JR_PAGE_ANCHOR_0_1">Index!$A$1</definedName>
    <definedName name="JR_PAGE_ANCHOR_0_2">PPFCF!$A$1</definedName>
    <definedName name="JR_PAGE_ANCHOR_0_3">PPLF!$A$1</definedName>
    <definedName name="JR_PAGE_ANCHOR_0_4">PPTSF!$A$1</definedName>
    <definedName name="JR_PAGE_ANCHOR_0_5">#REF!</definedName>
    <definedName name="JR_PAGE_ANCHOR_0_6">PPCHF!$A$1</definedName>
    <definedName name="JR_PAGE_ANCHOR_0_7">PPAF!$A$1</definedName>
    <definedName name="JR_PAGE_ANCHOR_0_8">PPDAAF!$A$1</definedName>
    <definedName name="JR_PAGE_ANCHOR_0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1" i="6" l="1"/>
  <c r="E207" i="2" l="1"/>
  <c r="F186" i="8" l="1"/>
  <c r="F194" i="8" s="1"/>
  <c r="F184" i="8"/>
  <c r="F192" i="8" s="1"/>
  <c r="E248" i="8"/>
  <c r="G204" i="8"/>
  <c r="F195" i="8"/>
  <c r="F193" i="8"/>
  <c r="E283" i="7"/>
  <c r="H124" i="7"/>
  <c r="G252" i="6"/>
  <c r="F243" i="6"/>
  <c r="F241" i="6"/>
  <c r="F232" i="6"/>
  <c r="F240" i="6" s="1"/>
  <c r="F132" i="3"/>
  <c r="F137" i="3" s="1"/>
  <c r="F131" i="3"/>
  <c r="F136" i="3" s="1"/>
  <c r="F130" i="3"/>
  <c r="F129" i="3"/>
  <c r="F135" i="3" s="1"/>
  <c r="E201" i="2"/>
  <c r="G179" i="2"/>
  <c r="F97" i="8"/>
  <c r="G97" i="8"/>
  <c r="F188" i="8" s="1"/>
  <c r="F196" i="8" s="1"/>
  <c r="D80" i="8"/>
  <c r="D79" i="8"/>
  <c r="D78" i="8"/>
  <c r="D61" i="8"/>
  <c r="D60" i="8"/>
  <c r="D59" i="8"/>
  <c r="G119" i="7"/>
  <c r="F119" i="7"/>
  <c r="F169" i="6"/>
  <c r="G169" i="6"/>
  <c r="F236" i="6" s="1"/>
  <c r="F244" i="6" s="1"/>
  <c r="F104" i="2"/>
  <c r="G104" i="2"/>
  <c r="G32" i="6" l="1"/>
  <c r="F234" i="6" s="1"/>
  <c r="F242" i="6" s="1"/>
  <c r="F32" i="6"/>
</calcChain>
</file>

<file path=xl/sharedStrings.xml><?xml version="1.0" encoding="utf-8"?>
<sst xmlns="http://schemas.openxmlformats.org/spreadsheetml/2006/main" count="2652" uniqueCount="1091">
  <si>
    <t>Sr No.</t>
  </si>
  <si>
    <t>Short Name</t>
  </si>
  <si>
    <t>Scheme Name</t>
  </si>
  <si>
    <t>Parag Parikh Flexi Cap Fund</t>
  </si>
  <si>
    <t>Parag Parikh Liquid Fund</t>
  </si>
  <si>
    <t>Parag Parikh ELSS Tax Saver Fund</t>
  </si>
  <si>
    <t>Parag Parikh Conservative Hybrid Fund</t>
  </si>
  <si>
    <t>Parag Parikh Arbitrage Fund</t>
  </si>
  <si>
    <t>Parag Parikh Dynamic Asset Allocation Fund</t>
  </si>
  <si>
    <t>Monthly Portfolio Statement as on April 30,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</si>
  <si>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</si>
  <si>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</si>
  <si>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</si>
  <si>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</si>
  <si>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</si>
  <si>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</si>
  <si>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</si>
  <si>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</si>
  <si>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</si>
  <si>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</si>
  <si>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</si>
  <si>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 Bank Limited</t>
  </si>
  <si>
    <t>INE040A01034</t>
  </si>
  <si>
    <t>Banks</t>
  </si>
  <si>
    <t>Power Grid Corporation of India Limited</t>
  </si>
  <si>
    <t>INE752E01010</t>
  </si>
  <si>
    <t>Power</t>
  </si>
  <si>
    <t>Bajaj Holdings &amp; Investment Limited</t>
  </si>
  <si>
    <t>INE118A01012</t>
  </si>
  <si>
    <t>Finance</t>
  </si>
  <si>
    <t>Maruti Suzuki India Limited</t>
  </si>
  <si>
    <t>INE585B01010</t>
  </si>
  <si>
    <t>Automobiles</t>
  </si>
  <si>
    <t>ICICI Bank Limited</t>
  </si>
  <si>
    <t>INE090A01021</t>
  </si>
  <si>
    <t>ITC Limited</t>
  </si>
  <si>
    <t>INE154A01025</t>
  </si>
  <si>
    <t>Diversified FMCG</t>
  </si>
  <si>
    <t>Coal India Limited</t>
  </si>
  <si>
    <t>INE522F01014</t>
  </si>
  <si>
    <t>Consumable Fuels</t>
  </si>
  <si>
    <t>Axis Bank Limited</t>
  </si>
  <si>
    <t>INE238A01034</t>
  </si>
  <si>
    <t>HCL Technologies Limited</t>
  </si>
  <si>
    <t>INE860A01027</t>
  </si>
  <si>
    <t>IT - Software</t>
  </si>
  <si>
    <t>Motilal Oswal Financial Services Limited</t>
  </si>
  <si>
    <t>INE338I01027</t>
  </si>
  <si>
    <t>Capital Markets</t>
  </si>
  <si>
    <t>Kotak Mahindra Bank Limited</t>
  </si>
  <si>
    <t>INE237A01028</t>
  </si>
  <si>
    <t>NMDC Limited</t>
  </si>
  <si>
    <t>INE584A01023</t>
  </si>
  <si>
    <t>Minerals &amp; Mining</t>
  </si>
  <si>
    <t>Multi Commodity Exchange of India Limited</t>
  </si>
  <si>
    <t>INE745G01035</t>
  </si>
  <si>
    <t>Balkrishna Industries Limited</t>
  </si>
  <si>
    <t>INE787D01026</t>
  </si>
  <si>
    <t>Auto Components</t>
  </si>
  <si>
    <t>Central Depository Services (India) Limited</t>
  </si>
  <si>
    <t>INE736A01011</t>
  </si>
  <si>
    <t>Zydus Lifesciences Limited</t>
  </si>
  <si>
    <t>INE010B01027</t>
  </si>
  <si>
    <t>Pharmaceuticals &amp; Biotechnology</t>
  </si>
  <si>
    <t>Indian Energy Exchange Limited</t>
  </si>
  <si>
    <t>INE022Q01020</t>
  </si>
  <si>
    <t>Infosys Limited</t>
  </si>
  <si>
    <t>INE009A01021</t>
  </si>
  <si>
    <t>Dr. Reddy's Laboratories Limited</t>
  </si>
  <si>
    <t>INE089A01023</t>
  </si>
  <si>
    <t>Indraprastha Gas Limited</t>
  </si>
  <si>
    <t>INE203G01027</t>
  </si>
  <si>
    <t>Gas</t>
  </si>
  <si>
    <t>Cipla Limited</t>
  </si>
  <si>
    <t>INE059A01026</t>
  </si>
  <si>
    <t>IPCA Laboratories Limited</t>
  </si>
  <si>
    <t>INE571A01038</t>
  </si>
  <si>
    <t>Oracle Financial Services Software Limited</t>
  </si>
  <si>
    <t>INE881D01027</t>
  </si>
  <si>
    <t>UTI Asset Management Company Limited</t>
  </si>
  <si>
    <t>INE094J01016</t>
  </si>
  <si>
    <t>Bajaj Finance Limited</t>
  </si>
  <si>
    <t>INE296A01024</t>
  </si>
  <si>
    <t>ICRA Limited</t>
  </si>
  <si>
    <t>INE725G01011</t>
  </si>
  <si>
    <t>EID Parry India Limited</t>
  </si>
  <si>
    <t>INE126A01031</t>
  </si>
  <si>
    <t>Fertilizers &amp; Agrochemicals</t>
  </si>
  <si>
    <t>Zee Entertainment Enterprises Limited</t>
  </si>
  <si>
    <t>INE256A01028</t>
  </si>
  <si>
    <t>Entertainment</t>
  </si>
  <si>
    <t>Maharashtra Scooters Limited</t>
  </si>
  <si>
    <t>INE288A01013</t>
  </si>
  <si>
    <t>Tata Consultancy Services Limited</t>
  </si>
  <si>
    <t>INE467B01029</t>
  </si>
  <si>
    <t>IndusInd Bank Limited</t>
  </si>
  <si>
    <t>INE095A01012</t>
  </si>
  <si>
    <t>Mahindra &amp; Mahindra Limited</t>
  </si>
  <si>
    <t>INE101A01026</t>
  </si>
  <si>
    <t>Tech Mahindra Limited</t>
  </si>
  <si>
    <t>INE669C01036</t>
  </si>
  <si>
    <t>Reliance Industries Limited</t>
  </si>
  <si>
    <t>INE002A01018</t>
  </si>
  <si>
    <t>Petroleum Products</t>
  </si>
  <si>
    <t>Bandhan Bank Limited</t>
  </si>
  <si>
    <t>INE545U01014</t>
  </si>
  <si>
    <t>Swaraj Engines Limited</t>
  </si>
  <si>
    <t>INE277A01016</t>
  </si>
  <si>
    <t>Industrial Products</t>
  </si>
  <si>
    <t>Biocon Limited</t>
  </si>
  <si>
    <t>INE376G01013</t>
  </si>
  <si>
    <t>Tata Motors Limited</t>
  </si>
  <si>
    <t>INE155A01022</t>
  </si>
  <si>
    <t>Piramal Enterprises Limited</t>
  </si>
  <si>
    <t>INE140A01024</t>
  </si>
  <si>
    <t>Hindustan Unilever Limited</t>
  </si>
  <si>
    <t>INE030A01027</t>
  </si>
  <si>
    <t>Accelya Solutions India Limited</t>
  </si>
  <si>
    <t>INE793A01012</t>
  </si>
  <si>
    <t>HDFC Life Insurance Company Limited</t>
  </si>
  <si>
    <t>INE795G01014</t>
  </si>
  <si>
    <t>Insurance</t>
  </si>
  <si>
    <t>$0.00%</t>
  </si>
  <si>
    <t>Larsen &amp; Toubro Limited</t>
  </si>
  <si>
    <t>INE018A01030</t>
  </si>
  <si>
    <t>Construction</t>
  </si>
  <si>
    <t>United Spirits Limited</t>
  </si>
  <si>
    <t>INE854D01024</t>
  </si>
  <si>
    <t>Beverages</t>
  </si>
  <si>
    <t>Sub Total</t>
  </si>
  <si>
    <t>(b) Unlisted</t>
  </si>
  <si>
    <t>NIL</t>
  </si>
  <si>
    <t>Total</t>
  </si>
  <si>
    <t>Equity &amp; Equity related Foreign Investments</t>
  </si>
  <si>
    <t>Alphabet Inc A</t>
  </si>
  <si>
    <t>US02079K3059</t>
  </si>
  <si>
    <t>Microsoft Corp</t>
  </si>
  <si>
    <t>US5949181045</t>
  </si>
  <si>
    <t>Meta Platforms Registered Shares A</t>
  </si>
  <si>
    <t>US30303M1027</t>
  </si>
  <si>
    <t>Amazon Com Inc</t>
  </si>
  <si>
    <t>US0231351067</t>
  </si>
  <si>
    <t>Derivatives</t>
  </si>
  <si>
    <t>Index / Stock Futures</t>
  </si>
  <si>
    <t>United Spirits Limited May 2024 Future</t>
  </si>
  <si>
    <t>Larsen &amp; Toubro Limited May 2024 Future</t>
  </si>
  <si>
    <t>HDFC Life Insurance Company Limited May 2024 Future</t>
  </si>
  <si>
    <t>Hindustan Unilever Limited May 2024 Future</t>
  </si>
  <si>
    <t>Piramal Enterprises Limited May 2024 Future</t>
  </si>
  <si>
    <t>Tata Motors Limited May 2024 Future</t>
  </si>
  <si>
    <t>Biocon Limited May 2024 Future</t>
  </si>
  <si>
    <t>Bandhan Bank Limited May 2024 Future</t>
  </si>
  <si>
    <t>Reliance Industries Limited May 2024 Future</t>
  </si>
  <si>
    <t>Tech Mahindra Limited May 2024 Future</t>
  </si>
  <si>
    <t>Mahindra &amp; Mahindra Limited May 2024 Future</t>
  </si>
  <si>
    <t>IndusInd Bank Limited May 2024 Future</t>
  </si>
  <si>
    <t>Tata Consultancy Services Limited June 2024 Future</t>
  </si>
  <si>
    <t>Zee Entertainment Enterprises Limited May 2024 Future</t>
  </si>
  <si>
    <t>Bajaj Finance Limited May 2024 Future</t>
  </si>
  <si>
    <t>Index / Stock Options</t>
  </si>
  <si>
    <t>Money Market Instruments</t>
  </si>
  <si>
    <t>Certificate of Deposit</t>
  </si>
  <si>
    <t>INE476A16XK3</t>
  </si>
  <si>
    <t>INE160A16OH8</t>
  </si>
  <si>
    <t>INE692A16GS3</t>
  </si>
  <si>
    <t>INE028A16EX5</t>
  </si>
  <si>
    <t>INE562A16MR8</t>
  </si>
  <si>
    <t>INE090AD6071</t>
  </si>
  <si>
    <t>INE261F16769</t>
  </si>
  <si>
    <t>INE237A168V8</t>
  </si>
  <si>
    <t>INE040A16EL5</t>
  </si>
  <si>
    <t>INE238AD6645</t>
  </si>
  <si>
    <t>INE062A16499</t>
  </si>
  <si>
    <t>INE237A163V9</t>
  </si>
  <si>
    <t>INE238AD6587</t>
  </si>
  <si>
    <t>INE040A16EK7</t>
  </si>
  <si>
    <t>INE261F16751</t>
  </si>
  <si>
    <t>INE238AD6629</t>
  </si>
  <si>
    <t>INE090AD6139</t>
  </si>
  <si>
    <t>INE040A16EP6</t>
  </si>
  <si>
    <t>Treasury Bill</t>
  </si>
  <si>
    <t>364 Days Tbill (MD 16/01/2025)</t>
  </si>
  <si>
    <t>IN002023Z448</t>
  </si>
  <si>
    <t>Sovereign</t>
  </si>
  <si>
    <t>364 Days Tbill (MD 09/01/2025)</t>
  </si>
  <si>
    <t>IN002023Z430</t>
  </si>
  <si>
    <t>364 Days Tbill (MD 06/06/2024)</t>
  </si>
  <si>
    <t>IN002023Z117</t>
  </si>
  <si>
    <t>Reverse Repo / TREPS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</si>
  <si>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</si>
  <si>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</si>
  <si>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</si>
  <si>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</si>
  <si>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</si>
  <si>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</si>
  <si>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April 30, 2024</t>
  </si>
  <si>
    <t>^ Pursuant to AMFI circular no. 135/BP/91/2020-21, Yield to Call (YTC) for AT-1 bonds and Tier-2 bonds as on April 30, 2024.</t>
  </si>
  <si>
    <t>Industry / Rating</t>
  </si>
  <si>
    <t>INE160A16OQ9</t>
  </si>
  <si>
    <t>INE476A16YF1</t>
  </si>
  <si>
    <t>INE238AD6751</t>
  </si>
  <si>
    <t>INE562A16MS6</t>
  </si>
  <si>
    <t>INE040A16DZ7</t>
  </si>
  <si>
    <t>INE028A16EO4</t>
  </si>
  <si>
    <t>INE237A166T6</t>
  </si>
  <si>
    <t>INE237A163U1</t>
  </si>
  <si>
    <t>INE692A16HC5</t>
  </si>
  <si>
    <t>INE090A169Z3</t>
  </si>
  <si>
    <t>INE692A16HG6</t>
  </si>
  <si>
    <t>INE028A16EP1</t>
  </si>
  <si>
    <t>INE028A16EJ4</t>
  </si>
  <si>
    <t>INE040A16EO9</t>
  </si>
  <si>
    <t>INE090AD6089</t>
  </si>
  <si>
    <t>Commercial Paper</t>
  </si>
  <si>
    <t>INE733E14BO2</t>
  </si>
  <si>
    <t>INE261F14LJ0</t>
  </si>
  <si>
    <t>91 Days Tbill (MD 12/07/2024)</t>
  </si>
  <si>
    <t>IN002024X029</t>
  </si>
  <si>
    <t>182 Days Tbill (MD 18/07/2024)</t>
  </si>
  <si>
    <t>IN002023Y433</t>
  </si>
  <si>
    <t>364 Days Tbill (MD 09/05/2024)</t>
  </si>
  <si>
    <t>IN002023Z075</t>
  </si>
  <si>
    <t>91 Days Tbill (MD 16/05/2024)</t>
  </si>
  <si>
    <t>IN002023X476</t>
  </si>
  <si>
    <t>182 Days Tbill (MD 06/06/2024)</t>
  </si>
  <si>
    <t>IN002023Y375</t>
  </si>
  <si>
    <t>91 Days Tbill (MD 20/06/2024)</t>
  </si>
  <si>
    <t>IN002023X542</t>
  </si>
  <si>
    <t>91 Days Tbill (MD 27/06/2024)</t>
  </si>
  <si>
    <t>IN002023X559</t>
  </si>
  <si>
    <t>91 Days Tbill (MD 04/07/2024)</t>
  </si>
  <si>
    <t>IN002024X011</t>
  </si>
  <si>
    <t>91 Days Tbill (MD 19/07/2024)</t>
  </si>
  <si>
    <t>IN002024X037</t>
  </si>
  <si>
    <t>182 Days Tbill (MD 13/06/2024)</t>
  </si>
  <si>
    <t>IN002023Y383</t>
  </si>
  <si>
    <t>91 Days Tbill (MD 25/07/2024)</t>
  </si>
  <si>
    <t>IN002024X045</t>
  </si>
  <si>
    <t>91 Days Tbill (MD 02/05/2024)</t>
  </si>
  <si>
    <t>IN002023X450</t>
  </si>
  <si>
    <t>182 Days Tbill (MD 11/07/2024)</t>
  </si>
  <si>
    <t>IN002023Y425</t>
  </si>
  <si>
    <t>364 Days Tbill (MD 30/05/2024)</t>
  </si>
  <si>
    <t>IN002023Z109</t>
  </si>
  <si>
    <t>91 Days Tbill (MD 30/05/2024)</t>
  </si>
  <si>
    <t>IN002023X518</t>
  </si>
  <si>
    <t>Others</t>
  </si>
  <si>
    <t>Corporate Debt Market Development Fund</t>
  </si>
  <si>
    <t>Corporate Debt Market Development Fund #</t>
  </si>
  <si>
    <t>INF0RQ622028</t>
  </si>
  <si>
    <t>Wipro Limited</t>
  </si>
  <si>
    <t>INE075A01022</t>
  </si>
  <si>
    <t>VST Industries Limited</t>
  </si>
  <si>
    <t>INE710A01016</t>
  </si>
  <si>
    <t>Cigarettes &amp; Tobacco Products</t>
  </si>
  <si>
    <t>CMS Info System Limited</t>
  </si>
  <si>
    <t>INE925R01014</t>
  </si>
  <si>
    <t>Commercial Services &amp; Supplies</t>
  </si>
  <si>
    <t>CCL Products (India) Limited</t>
  </si>
  <si>
    <t>INE421D01022</t>
  </si>
  <si>
    <t>Agricultural Food &amp; other Products</t>
  </si>
  <si>
    <t>INE237A160V5</t>
  </si>
  <si>
    <t>INE160A16OI6</t>
  </si>
  <si>
    <t>Petronet LNG Limited</t>
  </si>
  <si>
    <t>INE347G01014</t>
  </si>
  <si>
    <t>Bajaj Auto Limited</t>
  </si>
  <si>
    <t>INE917I01010</t>
  </si>
  <si>
    <t>Steel Authority of India Limited</t>
  </si>
  <si>
    <t>INE114A01011</t>
  </si>
  <si>
    <t>Ferrous Metals</t>
  </si>
  <si>
    <t>Indian Oil Corporation Limited</t>
  </si>
  <si>
    <t>INE242A01010</t>
  </si>
  <si>
    <t>Balrampur Chini Mills Limited</t>
  </si>
  <si>
    <t>INE119A01028</t>
  </si>
  <si>
    <t>Balrampur Chini Mills Limited June 2024 Future</t>
  </si>
  <si>
    <t>HCL Technologies Limited May 2024 Future</t>
  </si>
  <si>
    <t>Kotak Mahindra Bank Limited June 2024 Future</t>
  </si>
  <si>
    <t>Indian Oil Corporation Limited June 2024 Future</t>
  </si>
  <si>
    <t>Steel Authority of India Limited June 2024 Future</t>
  </si>
  <si>
    <t>HDFC Bank Limited May 2024 Future</t>
  </si>
  <si>
    <t>HDFC Bank Limited June 2024 Future</t>
  </si>
  <si>
    <t>Debt Instruments</t>
  </si>
  <si>
    <t>(a) Listed / awaiting listing on Stock Exchange</t>
  </si>
  <si>
    <t>IN2220220122</t>
  </si>
  <si>
    <t>IN2220220130</t>
  </si>
  <si>
    <t>IN3120180200</t>
  </si>
  <si>
    <t>IN2220200017</t>
  </si>
  <si>
    <t>INE020B08CK8</t>
  </si>
  <si>
    <t>INE261F08DM3</t>
  </si>
  <si>
    <t>IN3120180176</t>
  </si>
  <si>
    <t>IN3120180184</t>
  </si>
  <si>
    <t>IN2220220148</t>
  </si>
  <si>
    <t>IN1520220238</t>
  </si>
  <si>
    <t>IN1520180184</t>
  </si>
  <si>
    <t>IN3120180192</t>
  </si>
  <si>
    <t>IN2920180030</t>
  </si>
  <si>
    <t>IN2020180013</t>
  </si>
  <si>
    <t>IN2220220080</t>
  </si>
  <si>
    <t>IN1020220738</t>
  </si>
  <si>
    <t>IN1020220662</t>
  </si>
  <si>
    <t>IN2220230055</t>
  </si>
  <si>
    <t>IN1020180304</t>
  </si>
  <si>
    <t>IN2820180049</t>
  </si>
  <si>
    <t>IN1620220070</t>
  </si>
  <si>
    <t>IN2020180070</t>
  </si>
  <si>
    <t>IN2820180114</t>
  </si>
  <si>
    <t>IN2120180053</t>
  </si>
  <si>
    <t>IN2020180039</t>
  </si>
  <si>
    <t>IN3420170182</t>
  </si>
  <si>
    <t>IN2220180052</t>
  </si>
  <si>
    <t>IN3120180036</t>
  </si>
  <si>
    <t>IN2220220049</t>
  </si>
  <si>
    <t>INE134E08HD5</t>
  </si>
  <si>
    <t>IN0020220011</t>
  </si>
  <si>
    <t>IN4520200044</t>
  </si>
  <si>
    <t>INE261F08DN1</t>
  </si>
  <si>
    <t>IN3420210046</t>
  </si>
  <si>
    <t>IN1520180200</t>
  </si>
  <si>
    <t>IN3320180166</t>
  </si>
  <si>
    <t>IN1420180151</t>
  </si>
  <si>
    <t>IN3320180034</t>
  </si>
  <si>
    <t>IN2120180095</t>
  </si>
  <si>
    <t>IN2020180047</t>
  </si>
  <si>
    <t>IN3620180023</t>
  </si>
  <si>
    <t>IN1920180115</t>
  </si>
  <si>
    <t>IN3520170090</t>
  </si>
  <si>
    <t>IN2820180015</t>
  </si>
  <si>
    <t>IN2220200025</t>
  </si>
  <si>
    <t>IN4520200010</t>
  </si>
  <si>
    <t>IN1020230042</t>
  </si>
  <si>
    <t>IN2220190036</t>
  </si>
  <si>
    <t>IN1920190056</t>
  </si>
  <si>
    <t>IN4520200093</t>
  </si>
  <si>
    <t>IN1320210041</t>
  </si>
  <si>
    <t>IN2920180196</t>
  </si>
  <si>
    <t>IN1020180361</t>
  </si>
  <si>
    <t>IN3320180042</t>
  </si>
  <si>
    <t>IN1020180411</t>
  </si>
  <si>
    <t>IN1520180119</t>
  </si>
  <si>
    <t>IN1020180379</t>
  </si>
  <si>
    <t>IN2920180212</t>
  </si>
  <si>
    <t>IN2920180188</t>
  </si>
  <si>
    <t>IN2820180106</t>
  </si>
  <si>
    <t>IN1520180192</t>
  </si>
  <si>
    <t>IN1920180156</t>
  </si>
  <si>
    <t>IN3620180106</t>
  </si>
  <si>
    <t>IN3320180174</t>
  </si>
  <si>
    <t>IN3320180182</t>
  </si>
  <si>
    <t>IN1020140134</t>
  </si>
  <si>
    <t>IN3420180017</t>
  </si>
  <si>
    <t>IN1020180130</t>
  </si>
  <si>
    <t>IN2920180097</t>
  </si>
  <si>
    <t>IN1020180080</t>
  </si>
  <si>
    <t>IN1520180291</t>
  </si>
  <si>
    <t>IN3720180063</t>
  </si>
  <si>
    <t>IN3120180218</t>
  </si>
  <si>
    <t>IN1520180226</t>
  </si>
  <si>
    <t>IN3420180124</t>
  </si>
  <si>
    <t>IN1820180108</t>
  </si>
  <si>
    <t>IN1620170150</t>
  </si>
  <si>
    <t>IN2720180032</t>
  </si>
  <si>
    <t>IN1520180234</t>
  </si>
  <si>
    <t>IN2920170205</t>
  </si>
  <si>
    <t>IN3420170216</t>
  </si>
  <si>
    <t>IN3520170041</t>
  </si>
  <si>
    <t>IN3120180010</t>
  </si>
  <si>
    <t>IN3320180018</t>
  </si>
  <si>
    <t>IN1220180021</t>
  </si>
  <si>
    <t>IN1920200012</t>
  </si>
  <si>
    <t>IN1620170101</t>
  </si>
  <si>
    <t>IN2220220171</t>
  </si>
  <si>
    <t>IN2220220197</t>
  </si>
  <si>
    <t>IN1020170131</t>
  </si>
  <si>
    <t>IN2220220031</t>
  </si>
  <si>
    <t>IN1020220613</t>
  </si>
  <si>
    <t>IN0020230010</t>
  </si>
  <si>
    <t>IN3420190016</t>
  </si>
  <si>
    <t>IN1620190190</t>
  </si>
  <si>
    <t>INE219X07215</t>
  </si>
  <si>
    <t>IN3120190068</t>
  </si>
  <si>
    <t>IN2020190103</t>
  </si>
  <si>
    <t>IN1420190085</t>
  </si>
  <si>
    <t>IN3420210053</t>
  </si>
  <si>
    <t>IN3520210037</t>
  </si>
  <si>
    <t>IN2920200317</t>
  </si>
  <si>
    <t>(b) Privately placed / Unlisted</t>
  </si>
  <si>
    <t>INE160A16OF2</t>
  </si>
  <si>
    <t>INE238AD6579</t>
  </si>
  <si>
    <t>INE040A16EH3</t>
  </si>
  <si>
    <t>INE237A168U0</t>
  </si>
  <si>
    <t>INE692A16GX3</t>
  </si>
  <si>
    <t>INE238AD6561</t>
  </si>
  <si>
    <t>INE237A162V1</t>
  </si>
  <si>
    <t>NTPC Limited</t>
  </si>
  <si>
    <t>INE733E01010</t>
  </si>
  <si>
    <t>Oil &amp; Natural Gas Corporation Limited</t>
  </si>
  <si>
    <t>INE213A01029</t>
  </si>
  <si>
    <t>Oil</t>
  </si>
  <si>
    <t>Canara Bank</t>
  </si>
  <si>
    <t>INE476A01014</t>
  </si>
  <si>
    <t>State Bank of India</t>
  </si>
  <si>
    <t>INE062A01020</t>
  </si>
  <si>
    <t>Hindustan Petroleum Corporation Limited</t>
  </si>
  <si>
    <t>INE094A01015</t>
  </si>
  <si>
    <t>Bharat Heavy Electricals Limited</t>
  </si>
  <si>
    <t>INE257A01026</t>
  </si>
  <si>
    <t>Electrical Equipment</t>
  </si>
  <si>
    <t>Bharat Electronics Limited</t>
  </si>
  <si>
    <t>INE263A01024</t>
  </si>
  <si>
    <t>Aerospace &amp; Defense</t>
  </si>
  <si>
    <t>Vodafone Idea Limited</t>
  </si>
  <si>
    <t>INE669E01016</t>
  </si>
  <si>
    <t>Telecom - Services</t>
  </si>
  <si>
    <t>Tata Power Company Limited</t>
  </si>
  <si>
    <t>INE245A01021</t>
  </si>
  <si>
    <t>Bank of Baroda</t>
  </si>
  <si>
    <t>INE028A01039</t>
  </si>
  <si>
    <t>GAIL (India) Limited</t>
  </si>
  <si>
    <t>INE129A01019</t>
  </si>
  <si>
    <t>Divi's Laboratories Limited</t>
  </si>
  <si>
    <t>INE361B01024</t>
  </si>
  <si>
    <t>National Aluminium Company Limited</t>
  </si>
  <si>
    <t>INE139A01034</t>
  </si>
  <si>
    <t>Non - Ferrous Metals</t>
  </si>
  <si>
    <t>JSW Steel Limited</t>
  </si>
  <si>
    <t>INE019A01038</t>
  </si>
  <si>
    <t>The India Cements Limited</t>
  </si>
  <si>
    <t>INE383A01012</t>
  </si>
  <si>
    <t>Cement &amp; Cement Products</t>
  </si>
  <si>
    <t>Indian Railway Catering And Tourism Corporation Limited</t>
  </si>
  <si>
    <t>INE335Y01020</t>
  </si>
  <si>
    <t>Leisure Services</t>
  </si>
  <si>
    <t>REC Limited</t>
  </si>
  <si>
    <t>INE020B01018</t>
  </si>
  <si>
    <t>UltraTech Cement Limited</t>
  </si>
  <si>
    <t>INE481G01011</t>
  </si>
  <si>
    <t>The Federal Bank Limited</t>
  </si>
  <si>
    <t>INE171A01029</t>
  </si>
  <si>
    <t>Indus Towers Limited</t>
  </si>
  <si>
    <t>INE121J01017</t>
  </si>
  <si>
    <t>Gujarat Narmada Valley Fertilizers and Chemicals Limited</t>
  </si>
  <si>
    <t>INE113A01013</t>
  </si>
  <si>
    <t>Chemicals &amp; Petrochemicals</t>
  </si>
  <si>
    <t>L&amp;T Finance Limited</t>
  </si>
  <si>
    <t>INE498L01015</t>
  </si>
  <si>
    <t>Aarti Industries Limited</t>
  </si>
  <si>
    <t>INE769A01020</t>
  </si>
  <si>
    <t>Crompton Greaves Consumer Electricals Limited</t>
  </si>
  <si>
    <t>INE299U01018</t>
  </si>
  <si>
    <t>Consumer Durables</t>
  </si>
  <si>
    <t>Bajaj Finserv Limited</t>
  </si>
  <si>
    <t>INE918I01026</t>
  </si>
  <si>
    <t>Hindustan Copper Limited</t>
  </si>
  <si>
    <t>INE531E01026</t>
  </si>
  <si>
    <t>Apollo Hospitals Enterprise Limited</t>
  </si>
  <si>
    <t>INE437A01024</t>
  </si>
  <si>
    <t>Healthcare Services</t>
  </si>
  <si>
    <t>Tata Steel Limited</t>
  </si>
  <si>
    <t>INE081A01020</t>
  </si>
  <si>
    <t>GMR Airports Infrastructure Limited</t>
  </si>
  <si>
    <t>INE776C01039</t>
  </si>
  <si>
    <t>Transport Infrastructure</t>
  </si>
  <si>
    <t>Aurobindo Pharma Limited</t>
  </si>
  <si>
    <t>INE406A01037</t>
  </si>
  <si>
    <t>Power Finance Corporation Limited</t>
  </si>
  <si>
    <t>INE134E01011</t>
  </si>
  <si>
    <t>Dabur India Limited</t>
  </si>
  <si>
    <t>INE016A01026</t>
  </si>
  <si>
    <t>Personal Products</t>
  </si>
  <si>
    <t>Abbott India Limited</t>
  </si>
  <si>
    <t>INE358A01014</t>
  </si>
  <si>
    <t>Glenmark Pharmaceuticals Limited</t>
  </si>
  <si>
    <t>INE935A01035</t>
  </si>
  <si>
    <t>DLF Limited</t>
  </si>
  <si>
    <t>INE271C01023</t>
  </si>
  <si>
    <t>Realty</t>
  </si>
  <si>
    <t>Granules India Limited</t>
  </si>
  <si>
    <t>INE101D01020</t>
  </si>
  <si>
    <t>City Union Bank Limited</t>
  </si>
  <si>
    <t>INE491A01021</t>
  </si>
  <si>
    <t>Sun TV Network Limited</t>
  </si>
  <si>
    <t>INE424H01027</t>
  </si>
  <si>
    <t>PVR INOX Limited</t>
  </si>
  <si>
    <t>INE191H01014</t>
  </si>
  <si>
    <t>ICICI Lombard General Insurance Company Limited</t>
  </si>
  <si>
    <t>INE765G01017</t>
  </si>
  <si>
    <t>RBL Bank Limited</t>
  </si>
  <si>
    <t>INE976G01028</t>
  </si>
  <si>
    <t>Escorts Kubota Limited</t>
  </si>
  <si>
    <t>INE042A01014</t>
  </si>
  <si>
    <t>Agricultural, Commercial &amp; Construction Vehicles</t>
  </si>
  <si>
    <t>Dr. Lal Path Labs Limited</t>
  </si>
  <si>
    <t>INE600L01024</t>
  </si>
  <si>
    <t>LIC Housing Finance Limited</t>
  </si>
  <si>
    <t>INE115A01026</t>
  </si>
  <si>
    <t>Birlasoft Limited</t>
  </si>
  <si>
    <t>INE836A01035</t>
  </si>
  <si>
    <t>Godrej Consumer Products Limited</t>
  </si>
  <si>
    <t>INE102D01028</t>
  </si>
  <si>
    <t>IDFC Limited</t>
  </si>
  <si>
    <t>INE043D01016</t>
  </si>
  <si>
    <t>The Indian Hotels Company Limited</t>
  </si>
  <si>
    <t>INE053A01029</t>
  </si>
  <si>
    <t>LTIMindtree Limited</t>
  </si>
  <si>
    <t>INE214T01019</t>
  </si>
  <si>
    <t>Jindal Steel &amp; Power Limited</t>
  </si>
  <si>
    <t>INE749A01030</t>
  </si>
  <si>
    <t>Aditya Birla Capital Limited</t>
  </si>
  <si>
    <t>INE674K01013</t>
  </si>
  <si>
    <t>Eicher Motors Limited</t>
  </si>
  <si>
    <t>INE066A01021</t>
  </si>
  <si>
    <t>Vedanta Limited</t>
  </si>
  <si>
    <t>INE205A01025</t>
  </si>
  <si>
    <t>Diversified Metals</t>
  </si>
  <si>
    <t>Ashok Leyland Limited</t>
  </si>
  <si>
    <t>INE208A01029</t>
  </si>
  <si>
    <t>Asian Paints Limited</t>
  </si>
  <si>
    <t>INE021A01026</t>
  </si>
  <si>
    <t>Max Financial Services Limited</t>
  </si>
  <si>
    <t>INE180A01020</t>
  </si>
  <si>
    <t>Hindalco Industries Limited</t>
  </si>
  <si>
    <t>INE038A01020</t>
  </si>
  <si>
    <t>Bharti Airtel Limited</t>
  </si>
  <si>
    <t>INE397D01024</t>
  </si>
  <si>
    <t>Nestle India Limited</t>
  </si>
  <si>
    <t>INE239A01024</t>
  </si>
  <si>
    <t>Food Products</t>
  </si>
  <si>
    <t>Samvardhana Motherson International Limited</t>
  </si>
  <si>
    <t>INE775A01035</t>
  </si>
  <si>
    <t>Balrampur Chini Mills Limited May 2024 Future</t>
  </si>
  <si>
    <t>Samvardhana Motherson International Limited May 2024 Future</t>
  </si>
  <si>
    <t>Nestle India Limited May 2024 Future</t>
  </si>
  <si>
    <t>NMDC Limited May 2024 Future</t>
  </si>
  <si>
    <t>Crompton Greaves Consumer Electricals Limited June 2024 Future</t>
  </si>
  <si>
    <t>Bharti Airtel Limited May 2024 Future</t>
  </si>
  <si>
    <t>Maruti Suzuki India Limited May 2024 Future</t>
  </si>
  <si>
    <t>Birlasoft Limited May 2024 Future</t>
  </si>
  <si>
    <t>Hindalco Industries Limited May 2024 Future</t>
  </si>
  <si>
    <t>IDFC Limited May 2024 Future</t>
  </si>
  <si>
    <t>GMR Airports Infrastructure Limited May 2024 Future</t>
  </si>
  <si>
    <t>Max Financial Services Limited May 2024 Future</t>
  </si>
  <si>
    <t>Bajaj Finserv Limited June 2024 Future</t>
  </si>
  <si>
    <t>RBL Bank Limited June 2024 Future</t>
  </si>
  <si>
    <t>Asian Paints Limited May 2024 Future</t>
  </si>
  <si>
    <t>Ashok Leyland Limited May 2024 Future</t>
  </si>
  <si>
    <t>Bharat Heavy Electricals Limited May 2024 Future</t>
  </si>
  <si>
    <t>Vedanta Limited May 2024 Future</t>
  </si>
  <si>
    <t>Indian Railway Catering And Tourism Corporation Limited May 2024 Future</t>
  </si>
  <si>
    <t>Eicher Motors Limited May 2024 Future</t>
  </si>
  <si>
    <t>United Spirits Limited June 2024 Future</t>
  </si>
  <si>
    <t>Aditya Birla Capital Limited May 2024 Future</t>
  </si>
  <si>
    <t>Jindal Steel &amp; Power Limited May 2024 Future</t>
  </si>
  <si>
    <t>LTIMindtree Limited May 2024 Future</t>
  </si>
  <si>
    <t>The Indian Hotels Company Limited May 2024 Future</t>
  </si>
  <si>
    <t>IDFC Limited June 2024 Future</t>
  </si>
  <si>
    <t>Power Grid Corporation of India Limited May 2024 Future</t>
  </si>
  <si>
    <t>HDFC Life Insurance Company Limited June 2024 Future</t>
  </si>
  <si>
    <t>Birlasoft Limited June 2024 Future</t>
  </si>
  <si>
    <t>Godrej Consumer Products Limited May 2024 Future</t>
  </si>
  <si>
    <t>ICICI Bank Limited May 2024 Future</t>
  </si>
  <si>
    <t>RBL Bank Limited May 2024 Future</t>
  </si>
  <si>
    <t>Petronet LNG Limited May 2024 Future</t>
  </si>
  <si>
    <t>LIC Housing Finance Limited May 2024 Future</t>
  </si>
  <si>
    <t>Dr. Lal Path Labs Limited May 2024 Future</t>
  </si>
  <si>
    <t>Maruti Suzuki India Limited June 2024 Future</t>
  </si>
  <si>
    <t>Escorts Kubota Limited May 2024 Future</t>
  </si>
  <si>
    <t>REC Limited May 2024 Future</t>
  </si>
  <si>
    <t>National Aluminium Company Limited May 2024 Future</t>
  </si>
  <si>
    <t>ITC Limited May 2024 Future</t>
  </si>
  <si>
    <t>ICICI Lombard General Insurance Company Limited May 2024 Future</t>
  </si>
  <si>
    <t>PVR INOX Limited May 2024 Future</t>
  </si>
  <si>
    <t>Sun TV Network Limited May 2024 Future</t>
  </si>
  <si>
    <t>City Union Bank Limited May 2024 Future</t>
  </si>
  <si>
    <t>Granules India Limited May 2024 Future</t>
  </si>
  <si>
    <t>Infosys Limited May 2024 Future</t>
  </si>
  <si>
    <t>DLF Limited June 2024 Future</t>
  </si>
  <si>
    <t>Axis Bank Limited June 2024 Future</t>
  </si>
  <si>
    <t>Glenmark Pharmaceuticals Limited May 2024 Future</t>
  </si>
  <si>
    <t>Abbott India Limited May 2024 Future</t>
  </si>
  <si>
    <t>Hindustan Petroleum Corporation Limited June 2024 Future</t>
  </si>
  <si>
    <t>Dabur India Limited May 2024 Future</t>
  </si>
  <si>
    <t>Power Finance Corporation Limited May 2024 Future</t>
  </si>
  <si>
    <t>The Federal Bank Limited May 2024 Future</t>
  </si>
  <si>
    <t>Aurobindo Pharma Limited May 2024 Future</t>
  </si>
  <si>
    <t>GMR Airports Infrastructure Limited June 2024 Future</t>
  </si>
  <si>
    <t>Bandhan Bank Limited June 2024 Future</t>
  </si>
  <si>
    <t>GAIL (India) Limited May 2024 Future</t>
  </si>
  <si>
    <t>Tata Steel Limited May 2024 Future</t>
  </si>
  <si>
    <t>Apollo Hospitals Enterprise Limited May 2024 Future</t>
  </si>
  <si>
    <t>Bajaj Finserv Limited May 2024 Future</t>
  </si>
  <si>
    <t>Hindustan Copper Limited May 2024 Future</t>
  </si>
  <si>
    <t>The Federal Bank Limited June 2024 Future</t>
  </si>
  <si>
    <t>Crompton Greaves Consumer Electricals Limited May 2024 Future</t>
  </si>
  <si>
    <t>Petronet LNG Limited June 2024 Future</t>
  </si>
  <si>
    <t>Zee Entertainment Enterprises Limited June 2024 Future</t>
  </si>
  <si>
    <t>Aarti Industries Limited May 2024 Future</t>
  </si>
  <si>
    <t>L&amp;T Finance Limited May 2024 Future</t>
  </si>
  <si>
    <t>Gujarat Narmada Valley Fertilizers and Chemicals Limited May 2024 Future</t>
  </si>
  <si>
    <t>Indus Towers Limited May 2024 Future</t>
  </si>
  <si>
    <t>REC Limited June 2024 Future</t>
  </si>
  <si>
    <t>Oil &amp; Natural Gas Corporation Limited May 2024 Future</t>
  </si>
  <si>
    <t>Indian Railway Catering And Tourism Corporation Limited June 2024 Future</t>
  </si>
  <si>
    <t>UltraTech Cement Limited June 2024 Future</t>
  </si>
  <si>
    <t>The India Cements Limited May 2024 Future</t>
  </si>
  <si>
    <t>GAIL (India) Limited June 2024 Future</t>
  </si>
  <si>
    <t>National Aluminium Company Limited June 2024 Future</t>
  </si>
  <si>
    <t>JSW Steel Limited May 2024 Future</t>
  </si>
  <si>
    <t>Divi's Laboratories Limited May 2024 Future</t>
  </si>
  <si>
    <t>NTPC Limited May 2024 Future</t>
  </si>
  <si>
    <t>Indian Oil Corporation Limited May 2024 Future</t>
  </si>
  <si>
    <t>Bank of Baroda May 2024 Future</t>
  </si>
  <si>
    <t>Tata Power Company Limited May 2024 Future</t>
  </si>
  <si>
    <t>Hindustan Petroleum Corporation Limited May 2024 Future</t>
  </si>
  <si>
    <t>NTPC Limited June 2024 Future</t>
  </si>
  <si>
    <t>Oil &amp; Natural Gas Corporation Limited June 2024 Future</t>
  </si>
  <si>
    <t>Axis Bank Limited May 2024 Future</t>
  </si>
  <si>
    <t>Vodafone Idea Limited June 2024 Future</t>
  </si>
  <si>
    <t>Bharat Electronics Limited May 2024 Future</t>
  </si>
  <si>
    <t>Bharat Heavy Electricals Limited June 2024 Future</t>
  </si>
  <si>
    <t>State Bank of India June 2024 Future</t>
  </si>
  <si>
    <t>Canara Bank May 2024 Future</t>
  </si>
  <si>
    <t>Kotak Mahindra Bank Limited May 2024 Future</t>
  </si>
  <si>
    <t>364 Days Tbill (MD 24/10/2024)</t>
  </si>
  <si>
    <t>IN002023Z323</t>
  </si>
  <si>
    <t>Mutual Fund Units</t>
  </si>
  <si>
    <t>Parag Parikh Liquid Fund- Direct Plan- Growth</t>
  </si>
  <si>
    <t>INF879O01068</t>
  </si>
  <si>
    <t>Piramal Enterprises Limited June 2024 Future</t>
  </si>
  <si>
    <t>State Bank of India May 2024 Future</t>
  </si>
  <si>
    <t>Tata Consultancy Services Limited May 2024 Future</t>
  </si>
  <si>
    <t>HCL Technologies Limited June 2024 Future</t>
  </si>
  <si>
    <t>Bharat Electronics Limited June 2024 Future</t>
  </si>
  <si>
    <t>IN2220230022</t>
  </si>
  <si>
    <t>IN4520230165</t>
  </si>
  <si>
    <t>IN3120180226</t>
  </si>
  <si>
    <t>IN2220220213</t>
  </si>
  <si>
    <t>IN3120230278</t>
  </si>
  <si>
    <t>IN1020230620</t>
  </si>
  <si>
    <t>INE261F08DQ4</t>
  </si>
  <si>
    <t>IN3120200362</t>
  </si>
  <si>
    <t>IN1920200491</t>
  </si>
  <si>
    <t>IN1520220014</t>
  </si>
  <si>
    <t>IN3120200016</t>
  </si>
  <si>
    <t>IN1520230013</t>
  </si>
  <si>
    <t>IN1920200459</t>
  </si>
  <si>
    <t>IN3120200222</t>
  </si>
  <si>
    <t>Brookfield India Real Estate Trust</t>
  </si>
  <si>
    <t>INE0FDU25010</t>
  </si>
  <si>
    <t>Embassy Office Parks REIT</t>
  </si>
  <si>
    <t>INE041025011</t>
  </si>
  <si>
    <t>Mindspace Business Parks REIT</t>
  </si>
  <si>
    <t>INE0CCU25019</t>
  </si>
  <si>
    <t>Arbitrage</t>
  </si>
  <si>
    <t>Computer Software: Prepackaged Software #</t>
  </si>
  <si>
    <t>Computer Software: Programming, Data Processing #</t>
  </si>
  <si>
    <t>Catalog/Specialty Distribution #</t>
  </si>
  <si>
    <t>CRISIL A1+</t>
  </si>
  <si>
    <t>ICRA A1+</t>
  </si>
  <si>
    <t>CARE A1+</t>
  </si>
  <si>
    <t>IND A1+</t>
  </si>
  <si>
    <t>Canara Bank (22/01/2025)</t>
  </si>
  <si>
    <t xml:space="preserve">Punjab National Bank (31/01/2025) </t>
  </si>
  <si>
    <t xml:space="preserve">Union Bank of India (31/01/2025) </t>
  </si>
  <si>
    <t>Bank of Baroda (20/02/2025)</t>
  </si>
  <si>
    <t xml:space="preserve">Indian Bank (13/03/2025) </t>
  </si>
  <si>
    <t xml:space="preserve">ICICI Bank Limited (29/10/2024) </t>
  </si>
  <si>
    <t xml:space="preserve">National Bank For Agriculture and Rural Development (17/01/2025) </t>
  </si>
  <si>
    <t xml:space="preserve">Kotak Mahindra Bank Limited (29/01/2025) </t>
  </si>
  <si>
    <t xml:space="preserve">HDFC Bank Limited (28/01/2025) </t>
  </si>
  <si>
    <t xml:space="preserve">Axis Bank Limited (30/01/2025) </t>
  </si>
  <si>
    <t>State Bank of India (17/05/2024)</t>
  </si>
  <si>
    <t xml:space="preserve">Kotak Mahindra Bank Limited (14/01/2025) </t>
  </si>
  <si>
    <t xml:space="preserve">Axis Bank Limited (28/11/2024) </t>
  </si>
  <si>
    <t xml:space="preserve">HDFC Bank Limited (09/01/2025) </t>
  </si>
  <si>
    <t xml:space="preserve">National Bank For Agriculture and Rural Development (13/11/2024) </t>
  </si>
  <si>
    <t xml:space="preserve">Axis Bank Limited (10/01/2025) </t>
  </si>
  <si>
    <t xml:space="preserve">ICICI Bank Limited (27/02/2025) </t>
  </si>
  <si>
    <t xml:space="preserve">HDFC Bank Limited (28/02/2025) </t>
  </si>
  <si>
    <t>Long / Short</t>
  </si>
  <si>
    <t>Market value 
(Rs. in Lakhs)</t>
  </si>
  <si>
    <t>% to AUM</t>
  </si>
  <si>
    <t>Notes &amp; Symbols</t>
  </si>
  <si>
    <t xml:space="preserve">Punjab National Bank (01/07/2024) </t>
  </si>
  <si>
    <t xml:space="preserve">Canara Bank (12/07/2024) </t>
  </si>
  <si>
    <t xml:space="preserve">Axis Bank Limited (22/07/2024) </t>
  </si>
  <si>
    <t xml:space="preserve">Indian Bank (24/07/2024) </t>
  </si>
  <si>
    <t xml:space="preserve">HDFC Bank Limited (14/06/2024) </t>
  </si>
  <si>
    <t xml:space="preserve">Bank of Baroda (02/05/2024) </t>
  </si>
  <si>
    <t xml:space="preserve">Kotak Mahindra Bank Limited (09/05/2024) </t>
  </si>
  <si>
    <t xml:space="preserve">Kotak Mahindra Bank Limited (07/06/2024) </t>
  </si>
  <si>
    <t xml:space="preserve">Union Bank of India (11/06/2024) </t>
  </si>
  <si>
    <t xml:space="preserve">ICICI Bank Limited (13/06/2024) </t>
  </si>
  <si>
    <t xml:space="preserve">Union Bank of India (27/06/2024) </t>
  </si>
  <si>
    <t xml:space="preserve">Bank of Baroda (03/05/2024) </t>
  </si>
  <si>
    <t xml:space="preserve">Bank of Baroda (17/05/2024) </t>
  </si>
  <si>
    <t xml:space="preserve">HDFC Bank Limited (28/05/2024) </t>
  </si>
  <si>
    <t xml:space="preserve">ICICI Bank Limited (12/06/2024) </t>
  </si>
  <si>
    <t xml:space="preserve">NTPC Limited (29/07/2024) </t>
  </si>
  <si>
    <t xml:space="preserve">National Bank For Agriculture and Rural Development (20/06/2024) </t>
  </si>
  <si>
    <t xml:space="preserve">State Bank of India (17/05/2024) </t>
  </si>
  <si>
    <t xml:space="preserve">Kotak Mahindra Bank Limited (25/10/2024) </t>
  </si>
  <si>
    <t xml:space="preserve">Canara Bank (22/01/2025) </t>
  </si>
  <si>
    <t xml:space="preserve">Punjab National Bank (06/02/2025) </t>
  </si>
  <si>
    <t xml:space="preserve">Bank of Baroda (20/02/2025) </t>
  </si>
  <si>
    <t>7.76% Maharashtra SDL (MD 04/10/2030)</t>
  </si>
  <si>
    <t>7.7% Maharashtra SDL (MD 19/10/2030)</t>
  </si>
  <si>
    <t>8.08% Tamilnadu SDL (MD 26/12/2028)</t>
  </si>
  <si>
    <t>7.83% Maharashtra SDL (MD 08/04/2030)</t>
  </si>
  <si>
    <t>6.88% REC Ltd Sr 190 A (MD 20/03/2025)</t>
  </si>
  <si>
    <t>5.96% NABARD SR 22F NCD (MD 06/02/2025)</t>
  </si>
  <si>
    <t>8.37% Tamil Nadu SDL (MD 05/12/2028)</t>
  </si>
  <si>
    <t>8.36% Tamil Nadu SDL (MD 12/12/2028)</t>
  </si>
  <si>
    <t>7.78% Maharashtra SDL (MD 27/10/2030)</t>
  </si>
  <si>
    <t>7.68% Gujarat SDL (MD 15/02/2030)</t>
  </si>
  <si>
    <t>8.57% Gujarat SDL (MD 06/11/2028)</t>
  </si>
  <si>
    <t>8.18% Tamilnadu SDL (MD 19/12/2028)</t>
  </si>
  <si>
    <t>8.16% Rajasthan SDL (MD 09/05/2028)</t>
  </si>
  <si>
    <t>8% Kerala SDL (MD 11/04/2028)</t>
  </si>
  <si>
    <t>7.86% Maharashtra SDL (MD 08/06/2030)</t>
  </si>
  <si>
    <t>7.7% Andhra Pradesh SDL (MD 23/03/2030)</t>
  </si>
  <si>
    <t>7.7% Andhra Pradesh SDL (MD 22/02/2030)</t>
  </si>
  <si>
    <t>7.33% Maharashtra SDL (MD 31/05/2031)</t>
  </si>
  <si>
    <t>8.68% Andhra Pradesh SDL (MD 24/10/2030)</t>
  </si>
  <si>
    <t>8.34% Punjab SDL (MD 30/05/2028)</t>
  </si>
  <si>
    <t>7.63% Haryana SDL (MD 01/06/2028)</t>
  </si>
  <si>
    <t>8.48% Kerala SDL (MD 08/08/2030)</t>
  </si>
  <si>
    <t>8.43% Punjab SDL (MD 05/12/2028)</t>
  </si>
  <si>
    <t>8.42% Madhya Pradesh SDL (MD 08/08/2028)</t>
  </si>
  <si>
    <t>8.33% Kerala SDL (MD 30/05/2028)</t>
  </si>
  <si>
    <t>8.29% West Bengal SDL (MD 21/02/2028)</t>
  </si>
  <si>
    <t>8.08% Maharashtra SDL (MD 26/12/2028)</t>
  </si>
  <si>
    <t>8.15% Tamil Nadu SDL (MD 09/05/2028)</t>
  </si>
  <si>
    <t>7.63% Maharashtra SDL (MD 11/05/2030)</t>
  </si>
  <si>
    <t>8.39% Power Finance Corp Ltd  NCD SrC (MD19/04/25)</t>
  </si>
  <si>
    <t>7.1% GOI (MD 18/04/2029)</t>
  </si>
  <si>
    <t>6.98% Telangana SDL (MD 22/04/2028)</t>
  </si>
  <si>
    <t>5.63% NABARD Sr 22G NCD (MD 26/02/2025)</t>
  </si>
  <si>
    <t>6.79% West Bangal SDL (MD 30/06/2028)</t>
  </si>
  <si>
    <t>8.5% Gujarat SDL (MD 28/11/2028)</t>
  </si>
  <si>
    <t>8.45% Uttar Pradesh SDL (MD 27/02/2029)</t>
  </si>
  <si>
    <t>8.43% Goa SDL (MD 13/03/2029)</t>
  </si>
  <si>
    <t>8.45% Uttar Pradesh SDL (MD 27/06/2028)</t>
  </si>
  <si>
    <t>8.37% Madhya Pradesh SDL (MD 05/12/2028)</t>
  </si>
  <si>
    <t>8.41% Kerala SDL (MD 06/06/2028)</t>
  </si>
  <si>
    <t>8.2% Uttarakhand SDL (MD 09/05/2028)</t>
  </si>
  <si>
    <t>8.08% Karnataka SDL (MD 26/12/2028)</t>
  </si>
  <si>
    <t>8.15% Chhattisgarh SDL (MD 27/03/2028)</t>
  </si>
  <si>
    <t>7.99% Punjab SDL (MD 11/04/2028)</t>
  </si>
  <si>
    <t>7.6% Maharashtra SDL (MD 15/04/2030)</t>
  </si>
  <si>
    <t>7.5% Telangana SDL (MD 15/04/2028)</t>
  </si>
  <si>
    <t>7.41% Andhra Pradesh SDL (MD 26/04/2030)</t>
  </si>
  <si>
    <t>7.39% Maharashtra SDL (MD 03/07/2030)</t>
  </si>
  <si>
    <t>7.15% Karnataka SDL (MD 09/10/2028)</t>
  </si>
  <si>
    <t>6.99% Telangana SDL (MD 10/06/2028)</t>
  </si>
  <si>
    <t>6.82% Bihar SDL (MD 14/07/2028)</t>
  </si>
  <si>
    <t>8.84 % Rajasthan SDL 12/09/2028</t>
  </si>
  <si>
    <t>8.43% Andhra Pradesh SDL (MD 05/12/2030)</t>
  </si>
  <si>
    <t>8.73% Uttar Pradesh SDL (MD 10/10/2028)</t>
  </si>
  <si>
    <t>8.39% Andhra Pradesh SDL (MD 06/02/2031)</t>
  </si>
  <si>
    <t>8.7% Gujarat SDL (MD 19/09/2028)</t>
  </si>
  <si>
    <t>8.37% Andhra Pradesh SDL (MD 02/01/2031)</t>
  </si>
  <si>
    <t>8.65% Rajasthan SDL (MD 03/10/2028)</t>
  </si>
  <si>
    <t>8.63% Rajasthan SDL (MD 03/09/2028)</t>
  </si>
  <si>
    <t>8.61% Punjab SDL (MD 14/11/2028)</t>
  </si>
  <si>
    <t>8.53% Gujarat SDL (MD 20/11/2028)</t>
  </si>
  <si>
    <t>8.22% Karnataka SDL (MD 30/01/2031)</t>
  </si>
  <si>
    <t>8.49% Uttarakhand SDL (MD 21/08/2028)</t>
  </si>
  <si>
    <t>8.43% Uttar Pradesh SDL (MD 06/03/2029)</t>
  </si>
  <si>
    <t>8.39% Uttar Pradesh SDL (MD 13/03/2029)</t>
  </si>
  <si>
    <t>8.5% Andhra Pradesh SDL (MD 28/03/2029)</t>
  </si>
  <si>
    <t>8.44% West Bengal SDL (MD 27/06/2028)</t>
  </si>
  <si>
    <t>8.4% Andhra Pradesh SDL (MD 20/06/2028)</t>
  </si>
  <si>
    <t>8.4% Rajasthan SDL (MD 20/06/2028)</t>
  </si>
  <si>
    <t>8.39% Andhra Pradesh SDL (MD 23/05/2028)</t>
  </si>
  <si>
    <t>8.28% Gujarat SDL (MD 20/02/2029)</t>
  </si>
  <si>
    <t>8.31% Jharkhand SDL (MD 13/02/2029)</t>
  </si>
  <si>
    <t>8.25% Tamilnadu SDL (MD 02/01/2029)</t>
  </si>
  <si>
    <t>8.17% Gujarat SDL (MD 19/12/2028)</t>
  </si>
  <si>
    <t>8.21% West Bengal SDL (MD 23/01/2029)</t>
  </si>
  <si>
    <t>8.2% Jammu and Kashmir SDL (MD 30/01/2029)</t>
  </si>
  <si>
    <t>8.29% Haryana SDL (MD 14/03/2028)</t>
  </si>
  <si>
    <t>8.19% Odisha SDL (MD 09/05/2028)</t>
  </si>
  <si>
    <t>8.08% Gujarat SDL (MD 26/12/2028)</t>
  </si>
  <si>
    <t>8.13% Rajasthan SDL (MD 27/03/2028)</t>
  </si>
  <si>
    <t>8.09% West Bengal SDL (MD 27/03/2028)</t>
  </si>
  <si>
    <t>8.11% Chattisgarh SDL (MD 31/01/2028)</t>
  </si>
  <si>
    <t>8.05% Tamilnadu SDL (MD 18/04/2028)</t>
  </si>
  <si>
    <t>7.98% Uttar Pradesh SDL (MD 11/04/2028)</t>
  </si>
  <si>
    <t>7.97% Assam SDL (MD 18/04/2028)</t>
  </si>
  <si>
    <t>7.8% Karnataka SDL (MD 08/04/2030)</t>
  </si>
  <si>
    <t>7.86% Haryana SDL (MD 27/12/2027)</t>
  </si>
  <si>
    <t>7.72% Maharashtra SDL (MD 01/03/2031)</t>
  </si>
  <si>
    <t>7.7% Maharashtra SDL (MD 08/03/2031)</t>
  </si>
  <si>
    <t>7.77% Andhra Pradesh SDL (MD 10/01/2028)</t>
  </si>
  <si>
    <t>7.61% Maharashtra SDL (MD 11/05/2029)</t>
  </si>
  <si>
    <t>7.54% Andhra Pradesh SDL (MD 11/01/2029)</t>
  </si>
  <si>
    <t>7.06% GOI (MD 10/04/2028)</t>
  </si>
  <si>
    <t>7.32% West Bengal SDL (MD 26/06/2029)</t>
  </si>
  <si>
    <t>7.24% Haryana SDL (MD 18/03/2029)</t>
  </si>
  <si>
    <t>7.7% India Grid Trust Ser 3 (MD 06/05/2028)</t>
  </si>
  <si>
    <t>7.11% Tamilnadu SDL (MD 31/07/2029)</t>
  </si>
  <si>
    <t>7.13% Kerala SDL (MD 10/07/2029)</t>
  </si>
  <si>
    <t>7.09% Goa SDL (MD 28/08/2029)</t>
  </si>
  <si>
    <t>6.83% West Bengal SDL (MD 07/07/2028)</t>
  </si>
  <si>
    <t>6.53% Chattisgarh SDL (MD 15/09/2028)</t>
  </si>
  <si>
    <t>6.46% Rajasthan SDL (MD 12/08/2030)</t>
  </si>
  <si>
    <t>CRISIL AAA</t>
  </si>
  <si>
    <t>ICRA AAA</t>
  </si>
  <si>
    <t xml:space="preserve">Punjab National Bank (05/12/2024) </t>
  </si>
  <si>
    <t>Axis Bank Limited (29/11/2024)</t>
  </si>
  <si>
    <t xml:space="preserve">HDFC Bank Limited (06/12/2024) </t>
  </si>
  <si>
    <t xml:space="preserve">Kotak Mahindra Bank Limited (27/09/2024) </t>
  </si>
  <si>
    <t xml:space="preserve">Union Bank of India (21/02/2025) </t>
  </si>
  <si>
    <t xml:space="preserve">Axis Bank Limited (21/06/2024) </t>
  </si>
  <si>
    <t xml:space="preserve">Kotak Mahindra Bank Limited (03/01/2025) </t>
  </si>
  <si>
    <t>Nifty 50 Index 22000 Call December 2024 Option</t>
  </si>
  <si>
    <t>6.88% REC Limited (20/03/2025)</t>
  </si>
  <si>
    <t>7.25% National Bank For Agriculture and Rural Development (01/08/2025)</t>
  </si>
  <si>
    <t>8.39% Power Finance Corporation Limited (19/04/2025)</t>
  </si>
  <si>
    <t>7.49% Maharashtra SDL (MD 12/04/2030)</t>
  </si>
  <si>
    <t>7.45% TELANGANA SDL (MD 02/08/2030)</t>
  </si>
  <si>
    <t>8.37% Tamilnadu SDL (MD 06/03/2029)</t>
  </si>
  <si>
    <t>7.69% Maharashtra SDL (MD 15/03/2031)</t>
  </si>
  <si>
    <t>7.68% Tamilnadu SDL (MD 25/10/2030)</t>
  </si>
  <si>
    <t>7.7% Andhra Pradesh SDL (MD 06/12/2029)</t>
  </si>
  <si>
    <t>6.95% Tamilnadu SDL (MD 17/02/2031)</t>
  </si>
  <si>
    <t>6.52% Karnataka SDL (MD 16/12/2030)</t>
  </si>
  <si>
    <t>7.77% Gujarat SDL (MD 01/06/2031)</t>
  </si>
  <si>
    <t>7.75% Tamil Nadu SDL (MD 08/04/2030)</t>
  </si>
  <si>
    <t>7.38% Gujarat SDL (MD 26/04/2030)</t>
  </si>
  <si>
    <t>6.53% Karnataka SDL (MD 02/12/2030)</t>
  </si>
  <si>
    <t>6.33% Tamilnadu SDL (MD 22/07/2030)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</si>
  <si>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</si>
  <si>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</si>
  <si>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</si>
  <si>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</si>
  <si>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</si>
  <si>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</si>
  <si>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</si>
  <si>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</si>
  <si>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</si>
  <si>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</si>
  <si>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</si>
  <si>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</si>
  <si>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</si>
  <si>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</si>
  <si>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</si>
  <si>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</si>
  <si>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Mar 31, 2024(Rs.)</t>
  </si>
  <si>
    <t>Apr 30, 2024(Rs.)</t>
  </si>
  <si>
    <t>Direct Plan</t>
  </si>
  <si>
    <t>Regular Plan</t>
  </si>
  <si>
    <t>4.   Total Dividend (Net) declared during the period ended   Apr  30, 2024  - Nil</t>
  </si>
  <si>
    <t>5.   Total Bonus declared during the period ended   Apr  30, 2024  - Nil</t>
  </si>
  <si>
    <t xml:space="preserve">       (Gross exposure means sum of all long and short positions in derivatives)</t>
  </si>
  <si>
    <t>7.    Total investment in Foreign Securities / ADRs / GDRs as on Apr 30, 2024 : Rs. 90,38,67,98,565.69</t>
  </si>
  <si>
    <t>8.    Total Commission paid in the month of Apr 2024 : Rs. 134,018,609.77</t>
  </si>
  <si>
    <t>9.    Total Brokerage paid for Buying/ Selling of Investment for Apr 2024 is Rs. 77,55,889.65</t>
  </si>
  <si>
    <t>12.  Repo transactions in corporate debt securities during the period ending Apr  30, 2024  is Nil.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</si>
  <si>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</si>
  <si>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</si>
  <si>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</si>
  <si>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</si>
  <si>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</si>
  <si>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</si>
  <si>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</si>
  <si>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</si>
  <si>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</si>
  <si>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Total %age of existing assets hedged through futures: 0.83%</t>
  </si>
  <si>
    <t>Note: In addition to this, 14.13% of our Portfolio is in Foreign Securities (USD) and 0.00009% is in Foreign Currency (USD). 0.00% of total Foreign Portfolio (USD) is hedged through Currency Derivatives to avoid currency risk.</t>
  </si>
  <si>
    <t xml:space="preserve">For the period  01-Apr-2024 to 30-Apr-2024,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</si>
  <si>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</si>
  <si>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</si>
  <si>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</si>
  <si>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</si>
  <si>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</si>
  <si>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</si>
  <si>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</si>
  <si>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</si>
  <si>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</si>
  <si>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</si>
  <si>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30-Apr-2024: Nil</t>
  </si>
  <si>
    <t>C. Hedging Position through Put Option as on  30-Apr-2024: Nil</t>
  </si>
  <si>
    <t>For the period  01-Apr-2024 to 30-Apr-2024,  the following details specified for hedging transactions through options which have already been exercised/expired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</si>
  <si>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</si>
  <si>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</si>
  <si>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</si>
  <si>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30-Apr-2024: Nil</t>
  </si>
  <si>
    <t>6.    Total outstanding exposure in derivative instruments as on Apr  30, 2024 : Rs. (5,28,94,36,682.5)</t>
  </si>
  <si>
    <t>10.  Portfolio Turnover Ratio (Including Equity Arbitrage):  20.40</t>
  </si>
  <si>
    <t>11.  Portfolio Turnover Ratio (Excluding Equity Arbitrage): 3.24</t>
  </si>
  <si>
    <t>2.   Plan wise per unit Net Asset Value are as follows:</t>
  </si>
  <si>
    <t>Options</t>
  </si>
  <si>
    <t>APR 30, 2024(Rs.)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</si>
  <si>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</si>
  <si>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</si>
  <si>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</si>
  <si>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</si>
  <si>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</si>
  <si>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</si>
  <si>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</si>
  <si>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</si>
  <si>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APR 30, 2024:</t>
  </si>
  <si>
    <t>Record Date</t>
  </si>
  <si>
    <t>Daily IDCW* (Direct)</t>
  </si>
  <si>
    <t>Dividend Per Unit
(Huf &amp; Individuals)</t>
  </si>
  <si>
    <t>Dividend Per Unit
(Others)</t>
  </si>
  <si>
    <t>Apr-24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</si>
  <si>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</si>
  <si>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</si>
  <si>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</si>
  <si>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</si>
  <si>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</si>
  <si>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</si>
  <si>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</si>
  <si>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</si>
  <si>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</si>
  <si>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</si>
  <si>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</si>
  <si>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</si>
  <si>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</si>
  <si>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</si>
  <si>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</si>
  <si>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APR 30, 2024- Nil</t>
  </si>
  <si>
    <t>5.    Total outstanding exposure in derivative instruments as on  APR 30, 2024- Nil</t>
  </si>
  <si>
    <t>6.    Total investment in Foreign Securities / ADRs / GDRs as on  APR 30, 2024- Nil</t>
  </si>
  <si>
    <t>7.    Details of transactions of "Credit Default Swap" for the month ended  APR 30, 2024- Nil</t>
  </si>
  <si>
    <t>8.   Average Portfolio Maturity is 52 days.</t>
  </si>
  <si>
    <t>9.  Repo transactions in corporate debt securities during the period ending  APR 30,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</si>
  <si>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</si>
  <si>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</si>
  <si>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</si>
  <si>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</si>
  <si>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</si>
  <si>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</si>
  <si>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</si>
  <si>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</si>
  <si>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</si>
  <si>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4.   Total Dividend (Net) declared during the period ended  Apr  30, 2024 - Nil</t>
  </si>
  <si>
    <t>5.   Total Bonus declared during the period ended  Apr  30, 2024 - Nil</t>
  </si>
  <si>
    <t>6.    Total outstanding exposure in derivative instruments as on  Apr  30, 2024 - Nil</t>
  </si>
  <si>
    <t>7.    Total investment in Foreign Securities / ADRs / GDRs as on  Apr  30, 2024 - Nil</t>
  </si>
  <si>
    <t>8.    Total Commission paid in the month of Apr 2024 : Rs 10,367,836.49</t>
  </si>
  <si>
    <t>9.    Total Brokerage paid for Buying/ Selling of Investment for Apr 2024 is Rs. 4,34,027.07</t>
  </si>
  <si>
    <t>11.  Repo transactions in corporate debt securities during the period ending  Apr  30, 2024 - Nil</t>
  </si>
  <si>
    <t>10.  Portfolio Turnover Ratio : 3.34</t>
  </si>
  <si>
    <t>Parag Parikh Conservative Hybrid Fund - Direct Plan - Growth</t>
  </si>
  <si>
    <t>Parag Parikh Conservative Hybrid Fund - Regular Plan - Growth</t>
  </si>
  <si>
    <t xml:space="preserve">3.   Total Dividend (Net) declared during the period ended   APR 30, 2024 :- </t>
  </si>
  <si>
    <t>4.   Total Bonus declared during the period ended APR 30, 2024- Nil</t>
  </si>
  <si>
    <t>5.    Total outstanding exposure in derivative instruments as on  APR 30, 2024: Rs (23,90,86,245)</t>
  </si>
  <si>
    <t>6.    Total investment in Foreign Securities / ADRs / GDRs as on   APR 30, 2024- Nil</t>
  </si>
  <si>
    <t>7.    Details of transactions of "Credit Default Swap" for the month ended   APR 30, 2024- Nil</t>
  </si>
  <si>
    <t>8.   Average Portfolio Maturity is 1125 days.</t>
  </si>
  <si>
    <t>9.  Repo transactions in corporate debt securities during the period ending   APR 30, 2024- Nil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</si>
  <si>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</si>
  <si>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</si>
  <si>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</si>
  <si>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</si>
  <si>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</si>
  <si>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 30-Apr-2024:</t>
  </si>
  <si>
    <t>Total exposure through futures as  % of net assets : 1.21%</t>
  </si>
  <si>
    <t xml:space="preserve">For the period  01-Apr-2024 to 30-Apr- 2024, the following details specified for hedging transactions through futures which have been squared off/expired : </t>
  </si>
  <si>
    <t>B. Other than Hedging Positions through Futures as on  30-Apr-2024 : Nil</t>
  </si>
  <si>
    <t>C. Hedging Position through Put Option as on 30-Apr-2024: Nil</t>
  </si>
  <si>
    <t>D. Other than Hedging Positions through Options as on 30-Apr-2024 :- Nil</t>
  </si>
  <si>
    <t xml:space="preserve">For the period  01-Apr-2024 to 30-Apr- 2024, the following details specified for non-hedging transactions through options which have already been exercised/expired : </t>
  </si>
  <si>
    <t>Parag Parikh Conservative Hybrid Fund - Direct Plan - Monthly IDCW*</t>
  </si>
  <si>
    <t>Parag Parikh Conservative Hybrid Fund - Regular Plan - Monthly IDCW*</t>
  </si>
  <si>
    <t>7.    Total investment in Foreign Securities / ADRs / GDRs as on Apr 30, 2024 : Nil</t>
  </si>
  <si>
    <t>8.    Total Commission paid in the month of Apr 2024 : Rs. 284,643.41</t>
  </si>
  <si>
    <t>9.    Total Brokerage paid for Buying/ Selling of Investment for Apr 2024 is Rs. 11,90,104.53</t>
  </si>
  <si>
    <t>10.  Portfolio Turnover Ratio (Including Equity Arbitrage): 845.29</t>
  </si>
  <si>
    <t>11.  Repo transactions in corporate debt securities during the period ending Apr  30, 2024  is Nil.</t>
  </si>
  <si>
    <t>Parag Parikh Dynamic Asset Allocation Fund - Direct Plan - Growth</t>
  </si>
  <si>
    <t>Parag Parikh Dynamic Asset Allocation Fund - Regular Plan - Growth</t>
  </si>
  <si>
    <t>5.    Total outstanding exposure in derivative instruments as on  APR 30, 2024: Rs (1,04,44,01,620)</t>
  </si>
  <si>
    <t>8.   Average Portfolio Maturity is 1001 days.</t>
  </si>
  <si>
    <t>Total exposure through futures as  % of net assets : 21.76%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</si>
  <si>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</si>
  <si>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</si>
  <si>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</si>
  <si>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</si>
  <si>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</si>
  <si>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</si>
  <si>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PPFAS FCF</t>
  </si>
  <si>
    <t>PPFAS FCF (Direct Plan)</t>
  </si>
  <si>
    <t>Nifty 500 (TRI)</t>
  </si>
  <si>
    <t xml:space="preserve">Nifty 50 (TRI) </t>
  </si>
  <si>
    <t>Since Inception (24 May, 2013)</t>
  </si>
  <si>
    <t>April 28, 2023 to April 30, 2024 (Last 1 Year)</t>
  </si>
  <si>
    <t>April 30, 2021 to April 30, 2024 (Last 3 Years)</t>
  </si>
  <si>
    <t>April 30, 2019 to April 30, 2024 (Last 5 Years)</t>
  </si>
  <si>
    <t>April 30, 2014 to April 30, 2024 (Last 10 Years)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</si>
  <si>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</si>
  <si>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</si>
  <si>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</si>
  <si>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</si>
  <si>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</si>
  <si>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</si>
  <si>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</si>
  <si>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</si>
  <si>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</si>
  <si>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</si>
  <si>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</si>
  <si>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</si>
  <si>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</si>
  <si>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</si>
  <si>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</si>
  <si>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</si>
  <si>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April 30, 2024</t>
  </si>
  <si>
    <t>Macaulay Duration (years)</t>
  </si>
  <si>
    <t>PPFAS LF</t>
  </si>
  <si>
    <t>PPFAS LF  (Direct Plan)</t>
  </si>
  <si>
    <t>CRISIL Liquid Debt A-I Index</t>
  </si>
  <si>
    <t>CRISIL 1 Year T-Bill Index</t>
  </si>
  <si>
    <t>Since Inception (11 May, 2018)</t>
  </si>
  <si>
    <t>April 23, 2024 to April 30, 2024 (Last 7 Days)</t>
  </si>
  <si>
    <t>April 15, 2024 to April 30, 2024 (Last 15 Days)</t>
  </si>
  <si>
    <t>March 30, 2024 to April 30, 2024 (Last 1 Month)</t>
  </si>
  <si>
    <t>Avg maturity of the fund (days)</t>
  </si>
  <si>
    <t>Modified duration (years)</t>
  </si>
  <si>
    <t>YTM</t>
  </si>
  <si>
    <t>PPFAS ELSS</t>
  </si>
  <si>
    <t>PPFAS ELSS (Direct Plan)</t>
  </si>
  <si>
    <t>Since Inception (24 July, 2019)</t>
  </si>
  <si>
    <t>NA</t>
  </si>
  <si>
    <t xml:space="preserve">Lumpsum Investment Performance </t>
  </si>
  <si>
    <t>PPFAS CHF</t>
  </si>
  <si>
    <t>PPFAS CHF (Direct Plan)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</si>
  <si>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</si>
  <si>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</si>
  <si>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</si>
  <si>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</si>
  <si>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</si>
  <si>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</si>
  <si>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</si>
  <si>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 xml:space="preserve">       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</si>
  <si>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</si>
  <si>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</si>
  <si>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</si>
  <si>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</si>
  <si>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Tier I Benchmark’s Risk-o-meter</t>
  </si>
  <si>
    <t>NIFTY 500 TRI</t>
  </si>
  <si>
    <t xml:space="preserve">      Riskometer</t>
  </si>
  <si>
    <t>1.Income over short term.</t>
  </si>
  <si>
    <t>2.Investments in Debt/Money Market instruments.</t>
  </si>
  <si>
    <t xml:space="preserve">                       Riskometer</t>
  </si>
  <si>
    <t>1.Long Term Capital Appreciation.     </t>
  </si>
  <si>
    <t xml:space="preserve">2.Investment predominantly in equity and equity related securities.          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</si>
  <si>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</si>
  <si>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</si>
  <si>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</si>
  <si>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</si>
  <si>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Riskometer</t>
  </si>
  <si>
    <t xml:space="preserve">•		To generate income by investing in arbitrage opportunities </t>
  </si>
  <si>
    <t>•	 	Predominantly investing in arbitrage opportunities in the cash and derivatives segment of the equity market.</t>
  </si>
  <si>
    <t>NIFTY 50 Arbitrage Total Return Index (TRI)</t>
  </si>
  <si>
    <t>•Capital Appreciation &amp; Income generation over medium to long term.</t>
  </si>
  <si>
    <t>•Investment in equity and equity related instruments as well as debt and money market instruments while managing risk through active asset allocation</t>
  </si>
  <si>
    <t>(CRISIL Hybrid 50+50 Moderate Index)</t>
  </si>
  <si>
    <t>Parag Parikh Flexi Cap Fund (An open-ended dynamic equity scheme investing across large cap, mid-cap, small-cap stocks)</t>
  </si>
  <si>
    <t>Parag Parikh Liquid Fund (An Open Ended Liquid Scheme. A Relatively Low Interest Rate Risk and Relatively low Credit Risk)</t>
  </si>
  <si>
    <t>Parag Parikh ELSS Tax Saver Fund (An open ended equity linked saving scheme with a statutory lock in of 3 years and tax benefit)</t>
  </si>
  <si>
    <t>Parag Parikh Conservative Hybrid Fund (An open-ended hybrid scheme investing predominantly in debt instruments)</t>
  </si>
  <si>
    <t>Parag Parikh Arbitrage Fund  ( An open ended scheme investing in arbitrage opportunities )</t>
  </si>
  <si>
    <t>Parag Parikh Dynamic Asset Allocation Fund  (An open ended dynamic asset allocation fund )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</si>
  <si>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</si>
  <si>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</si>
  <si>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</si>
  <si>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</si>
  <si>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</si>
  <si>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0.01%</t>
  </si>
  <si>
    <t>SIP Investment Performance - Parag Parikh ELSS Tax Saver Fund - Regular Plan - Growth</t>
  </si>
  <si>
    <t>SIP Investment Performance - Parag Parikh ELSS Tax Saver Fund - Direct Plan - Growth</t>
  </si>
  <si>
    <t>PPFCF</t>
  </si>
  <si>
    <t>PPLF</t>
  </si>
  <si>
    <t>PPCHF</t>
  </si>
  <si>
    <t>PPAF</t>
  </si>
  <si>
    <t>PPDAAF</t>
  </si>
  <si>
    <t>PPETSF</t>
  </si>
  <si>
    <t>D. Other than Hedging Positions through Options as on  30-Apr-2024</t>
  </si>
  <si>
    <t xml:space="preserve">              Riskometer</t>
  </si>
  <si>
    <t>6.    Total outstanding exposure in derivative instruments as on Apr  30, 2024 : Rs. (4,64,11,25,022.8)</t>
  </si>
  <si>
    <t>A. Other than Hedging Positions through Futures as on  30-Apr-2024: Nil</t>
  </si>
  <si>
    <t>B. Hedging Position through Put Option as on  30-Apr-2024: Nil</t>
  </si>
  <si>
    <t>C. Other than Hedging Positions through Options as on  30-Apr-2024: NIL</t>
  </si>
  <si>
    <t>D. Hedging Positions through swaps as on 30-Apr-2024: Nil</t>
  </si>
  <si>
    <t>Parag Parikh Dynamic Asset Allocation Fund - Direct Plan - Monthly IDCW*</t>
  </si>
  <si>
    <t>Parag Parikh Dynamic Asset Allocation Fund - Regular Plan - Monthly IDCW*</t>
  </si>
  <si>
    <t xml:space="preserve">  Riskometer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</si>
</sst>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#,##0.0000"/>
    <numFmt numFmtId="171" formatCode="[$-409]mmmm/yy;@"/>
    <numFmt numFmtId="172" formatCode="_(* #,##0.0000_);_(* \(#,##0.0000\);_(* &quot;-&quot;??_);_(@_)"/>
    <numFmt numFmtId="173" formatCode="_(* #,##0_);_(* \(#,##0\);_(* &quot;-&quot;_);_(* @_)"/>
    <numFmt numFmtId="174" formatCode="_(* #,##0.00_);_(* \(#,##0.00\);_(* &quot;-&quot;_);_(* @_)"/>
    <numFmt numFmtId="175" formatCode="0.0000"/>
    <numFmt numFmtId="176" formatCode="_(* #,##0.00000_);_(* \(#,##0.00000\);_(* &quot;-&quot;??_);_(@_)"/>
    <numFmt numFmtId="177" formatCode="[$-409]d/mmm/yy;@"/>
    <numFmt numFmtId="178" formatCode="0.00000000"/>
    <numFmt numFmtId="179" formatCode="#,##0.000"/>
    <numFmt numFmtId="180" formatCode="_(* #,##0_);_(* \(#,##0\);_(* \-??_);_(@_)"/>
  </numFmts>
  <fonts count="3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sz val="9"/>
      <name val="Arial"/>
      <family val="2"/>
    </font>
    <font>
      <b/>
      <sz val="11"/>
      <name val="Franklin Gothic Book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.25"/>
      <color theme="1"/>
      <name val="Microsoft Sans Serif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0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3" borderId="6" applyFont="0" applyFill="0" applyBorder="0" applyAlignment="0" applyProtection="0"/>
    <xf numFmtId="43" fontId="14" fillId="3" borderId="6" applyFont="0" applyFill="0" applyBorder="0" applyAlignment="0" applyProtection="0"/>
    <xf numFmtId="0" fontId="11" fillId="3" borderId="6"/>
    <xf numFmtId="0" fontId="14" fillId="3" borderId="6"/>
    <xf numFmtId="0" fontId="11" fillId="3" borderId="6"/>
    <xf numFmtId="9" fontId="11" fillId="3" borderId="6" applyFont="0" applyFill="0" applyBorder="0" applyAlignment="0" applyProtection="0"/>
    <xf numFmtId="43" fontId="11" fillId="3" borderId="6" applyFont="0" applyFill="0" applyBorder="0" applyAlignment="0" applyProtection="0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  <xf numFmtId="0" fontId="11" fillId="3" borderId="6"/>
  </cellStyleXfs>
  <cellXfs count="6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6" fontId="1" fillId="0" borderId="9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right" vertical="top" wrapText="1"/>
    </xf>
    <xf numFmtId="166" fontId="2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0" fontId="2" fillId="0" borderId="1" xfId="0" applyNumberFormat="1" applyFont="1" applyBorder="1" applyAlignment="1">
      <alignment horizontal="right" vertical="top" wrapText="1"/>
    </xf>
    <xf numFmtId="39" fontId="2" fillId="0" borderId="11" xfId="0" applyNumberFormat="1" applyFont="1" applyBorder="1" applyAlignment="1">
      <alignment horizontal="right" vertical="top" wrapText="1"/>
    </xf>
    <xf numFmtId="4" fontId="0" fillId="0" borderId="0" xfId="0" applyNumberFormat="1" applyAlignment="1" applyProtection="1">
      <alignment wrapText="1"/>
      <protection locked="0"/>
    </xf>
    <xf numFmtId="0" fontId="8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wrapText="1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6" xfId="0" applyBorder="1" applyAlignment="1" applyProtection="1">
      <alignment wrapText="1"/>
      <protection locked="0"/>
    </xf>
    <xf numFmtId="0" fontId="5" fillId="0" borderId="25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64" fontId="2" fillId="0" borderId="30" xfId="0" applyNumberFormat="1" applyFont="1" applyBorder="1" applyAlignment="1">
      <alignment horizontal="right" vertical="top" wrapText="1"/>
    </xf>
    <xf numFmtId="165" fontId="2" fillId="0" borderId="29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65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0" xfId="0" applyFill="1" applyAlignment="1" applyProtection="1">
      <alignment wrapText="1"/>
      <protection locked="0"/>
    </xf>
    <xf numFmtId="0" fontId="5" fillId="3" borderId="9" xfId="0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lef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164" fontId="1" fillId="3" borderId="9" xfId="0" applyNumberFormat="1" applyFont="1" applyFill="1" applyBorder="1" applyAlignment="1">
      <alignment horizontal="righ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horizontal="right" vertical="top" wrapText="1"/>
    </xf>
    <xf numFmtId="164" fontId="2" fillId="3" borderId="11" xfId="0" applyNumberFormat="1" applyFont="1" applyFill="1" applyBorder="1" applyAlignment="1">
      <alignment horizontal="right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2" fillId="3" borderId="32" xfId="0" applyFont="1" applyFill="1" applyBorder="1"/>
    <xf numFmtId="0" fontId="13" fillId="3" borderId="33" xfId="0" applyFont="1" applyFill="1" applyBorder="1"/>
    <xf numFmtId="168" fontId="13" fillId="3" borderId="33" xfId="3" applyNumberFormat="1" applyFont="1" applyFill="1" applyBorder="1"/>
    <xf numFmtId="167" fontId="13" fillId="3" borderId="33" xfId="3" applyFont="1" applyFill="1" applyBorder="1"/>
    <xf numFmtId="167" fontId="13" fillId="3" borderId="34" xfId="3" applyFont="1" applyFill="1" applyBorder="1"/>
    <xf numFmtId="169" fontId="13" fillId="3" borderId="36" xfId="0" applyNumberFormat="1" applyFont="1" applyFill="1" applyBorder="1"/>
    <xf numFmtId="0" fontId="13" fillId="3" borderId="35" xfId="0" applyFont="1" applyFill="1" applyBorder="1"/>
    <xf numFmtId="0" fontId="13" fillId="3" borderId="0" xfId="0" applyFont="1" applyFill="1"/>
    <xf numFmtId="167" fontId="13" fillId="3" borderId="6" xfId="3" applyFont="1" applyFill="1" applyBorder="1"/>
    <xf numFmtId="167" fontId="13" fillId="3" borderId="36" xfId="3" applyFont="1" applyFill="1" applyBorder="1"/>
    <xf numFmtId="0" fontId="13" fillId="3" borderId="37" xfId="0" applyFont="1" applyFill="1" applyBorder="1"/>
    <xf numFmtId="0" fontId="13" fillId="3" borderId="38" xfId="0" applyFont="1" applyFill="1" applyBorder="1"/>
    <xf numFmtId="168" fontId="13" fillId="3" borderId="38" xfId="3" applyNumberFormat="1" applyFont="1" applyFill="1" applyBorder="1"/>
    <xf numFmtId="167" fontId="13" fillId="3" borderId="38" xfId="3" applyFont="1" applyFill="1" applyBorder="1"/>
    <xf numFmtId="167" fontId="13" fillId="3" borderId="39" xfId="3" applyFont="1" applyFill="1" applyBorder="1"/>
    <xf numFmtId="168" fontId="13" fillId="3" borderId="6" xfId="3" applyNumberFormat="1" applyFont="1" applyFill="1" applyBorder="1"/>
    <xf numFmtId="0" fontId="16" fillId="3" borderId="42" xfId="5" applyFont="1" applyBorder="1"/>
    <xf numFmtId="0" fontId="16" fillId="3" borderId="6" xfId="5" applyFont="1"/>
    <xf numFmtId="4" fontId="14" fillId="4" borderId="0" xfId="0" applyNumberFormat="1" applyFont="1" applyFill="1"/>
    <xf numFmtId="171" fontId="15" fillId="3" borderId="42" xfId="5" applyNumberFormat="1" applyFont="1" applyBorder="1"/>
    <xf numFmtId="0" fontId="16" fillId="3" borderId="42" xfId="6" applyFont="1" applyBorder="1" applyAlignment="1">
      <alignment vertical="top"/>
    </xf>
    <xf numFmtId="168" fontId="15" fillId="3" borderId="6" xfId="4" applyNumberFormat="1" applyFont="1" applyFill="1" applyBorder="1"/>
    <xf numFmtId="4" fontId="15" fillId="3" borderId="6" xfId="4" applyNumberFormat="1" applyFont="1" applyFill="1" applyBorder="1"/>
    <xf numFmtId="43" fontId="15" fillId="3" borderId="6" xfId="4" applyFont="1" applyFill="1" applyBorder="1"/>
    <xf numFmtId="0" fontId="15" fillId="3" borderId="35" xfId="4" applyNumberFormat="1" applyFont="1" applyFill="1" applyBorder="1" applyAlignment="1">
      <alignment horizontal="left"/>
    </xf>
    <xf numFmtId="0" fontId="15" fillId="3" borderId="6" xfId="4" applyNumberFormat="1" applyFont="1" applyFill="1" applyBorder="1" applyAlignment="1">
      <alignment horizontal="left"/>
    </xf>
    <xf numFmtId="173" fontId="15" fillId="3" borderId="6" xfId="4" applyNumberFormat="1" applyFont="1" applyFill="1" applyBorder="1"/>
    <xf numFmtId="0" fontId="18" fillId="3" borderId="32" xfId="0" applyFont="1" applyFill="1" applyBorder="1"/>
    <xf numFmtId="0" fontId="14" fillId="3" borderId="33" xfId="0" applyFont="1" applyFill="1" applyBorder="1"/>
    <xf numFmtId="167" fontId="14" fillId="3" borderId="33" xfId="3" applyFont="1" applyFill="1" applyBorder="1"/>
    <xf numFmtId="167" fontId="14" fillId="3" borderId="34" xfId="3" applyFont="1" applyFill="1" applyBorder="1"/>
    <xf numFmtId="0" fontId="14" fillId="3" borderId="35" xfId="0" applyFont="1" applyFill="1" applyBorder="1"/>
    <xf numFmtId="0" fontId="14" fillId="3" borderId="0" xfId="0" applyFont="1" applyFill="1"/>
    <xf numFmtId="43" fontId="14" fillId="3" borderId="6" xfId="4" applyFont="1" applyFill="1" applyBorder="1" applyAlignment="1">
      <alignment horizontal="right"/>
    </xf>
    <xf numFmtId="167" fontId="14" fillId="3" borderId="6" xfId="3" applyFont="1" applyFill="1" applyBorder="1"/>
    <xf numFmtId="167" fontId="14" fillId="3" borderId="36" xfId="3" applyFont="1" applyFill="1" applyBorder="1"/>
    <xf numFmtId="0" fontId="14" fillId="3" borderId="42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/>
    </xf>
    <xf numFmtId="0" fontId="14" fillId="3" borderId="4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45" xfId="0" applyFont="1" applyFill="1" applyBorder="1" applyAlignment="1">
      <alignment horizontal="left" indent="5"/>
    </xf>
    <xf numFmtId="168" fontId="14" fillId="3" borderId="6" xfId="3" applyNumberFormat="1" applyFont="1" applyFill="1" applyBorder="1"/>
    <xf numFmtId="168" fontId="14" fillId="3" borderId="36" xfId="3" applyNumberFormat="1" applyFont="1" applyFill="1" applyBorder="1"/>
    <xf numFmtId="2" fontId="14" fillId="3" borderId="0" xfId="0" applyNumberFormat="1" applyFont="1" applyFill="1" applyAlignment="1">
      <alignment horizontal="right"/>
    </xf>
    <xf numFmtId="167" fontId="14" fillId="3" borderId="6" xfId="3" applyFont="1" applyFill="1" applyAlignment="1">
      <alignment horizontal="right"/>
    </xf>
    <xf numFmtId="167" fontId="14" fillId="4" borderId="6" xfId="3" applyFont="1" applyFill="1" applyBorder="1"/>
    <xf numFmtId="167" fontId="14" fillId="4" borderId="36" xfId="3" applyFont="1" applyFill="1" applyBorder="1"/>
    <xf numFmtId="167" fontId="14" fillId="3" borderId="39" xfId="3" applyFont="1" applyFill="1" applyBorder="1"/>
    <xf numFmtId="0" fontId="14" fillId="3" borderId="35" xfId="0" applyFont="1" applyFill="1" applyBorder="1" applyAlignment="1">
      <alignment horizontal="left" vertical="top"/>
    </xf>
    <xf numFmtId="0" fontId="14" fillId="3" borderId="35" xfId="0" applyFont="1" applyFill="1" applyBorder="1" applyAlignment="1">
      <alignment vertical="top"/>
    </xf>
    <xf numFmtId="0" fontId="14" fillId="3" borderId="42" xfId="5" applyFont="1" applyBorder="1" applyAlignment="1">
      <alignment horizontal="center"/>
    </xf>
    <xf numFmtId="0" fontId="14" fillId="3" borderId="6" xfId="5" applyFont="1"/>
    <xf numFmtId="0" fontId="10" fillId="0" borderId="42" xfId="0" applyFont="1" applyBorder="1"/>
    <xf numFmtId="0" fontId="14" fillId="3" borderId="0" xfId="0" applyFont="1" applyFill="1" applyAlignment="1">
      <alignment vertical="top"/>
    </xf>
    <xf numFmtId="4" fontId="14" fillId="3" borderId="6" xfId="3" applyNumberFormat="1" applyFont="1" applyFill="1" applyBorder="1" applyAlignment="1">
      <alignment vertical="top"/>
    </xf>
    <xf numFmtId="0" fontId="14" fillId="3" borderId="35" xfId="6" applyBorder="1" applyAlignment="1">
      <alignment vertical="top"/>
    </xf>
    <xf numFmtId="4" fontId="14" fillId="3" borderId="0" xfId="0" applyNumberFormat="1" applyFont="1" applyFill="1" applyAlignment="1">
      <alignment vertical="top"/>
    </xf>
    <xf numFmtId="0" fontId="14" fillId="3" borderId="35" xfId="0" applyFont="1" applyFill="1" applyBorder="1" applyAlignment="1">
      <alignment horizontal="left" vertical="top" indent="3"/>
    </xf>
    <xf numFmtId="167" fontId="14" fillId="3" borderId="35" xfId="3" applyFont="1" applyFill="1" applyBorder="1" applyAlignment="1">
      <alignment vertical="top"/>
    </xf>
    <xf numFmtId="0" fontId="14" fillId="3" borderId="6" xfId="0" applyFont="1" applyFill="1" applyBorder="1" applyAlignment="1">
      <alignment horizontal="left" vertical="top" indent="3"/>
    </xf>
    <xf numFmtId="167" fontId="14" fillId="3" borderId="6" xfId="3" applyFont="1" applyFill="1"/>
    <xf numFmtId="2" fontId="14" fillId="3" borderId="0" xfId="0" applyNumberFormat="1" applyFont="1" applyFill="1" applyAlignment="1">
      <alignment vertical="top"/>
    </xf>
    <xf numFmtId="4" fontId="14" fillId="3" borderId="35" xfId="0" applyNumberFormat="1" applyFont="1" applyFill="1" applyBorder="1" applyAlignment="1">
      <alignment vertical="top"/>
    </xf>
    <xf numFmtId="2" fontId="14" fillId="3" borderId="35" xfId="0" applyNumberFormat="1" applyFont="1" applyFill="1" applyBorder="1" applyAlignment="1">
      <alignment vertical="top"/>
    </xf>
    <xf numFmtId="0" fontId="14" fillId="3" borderId="6" xfId="6" applyAlignment="1">
      <alignment vertical="top"/>
    </xf>
    <xf numFmtId="170" fontId="18" fillId="3" borderId="6" xfId="6" applyNumberFormat="1" applyFont="1"/>
    <xf numFmtId="0" fontId="14" fillId="3" borderId="32" xfId="0" applyFont="1" applyFill="1" applyBorder="1" applyAlignment="1">
      <alignment vertical="top"/>
    </xf>
    <xf numFmtId="0" fontId="14" fillId="3" borderId="33" xfId="6" applyBorder="1" applyAlignment="1">
      <alignment vertical="top"/>
    </xf>
    <xf numFmtId="0" fontId="18" fillId="3" borderId="45" xfId="0" applyFont="1" applyFill="1" applyBorder="1" applyAlignment="1">
      <alignment vertical="top" wrapText="1"/>
    </xf>
    <xf numFmtId="0" fontId="18" fillId="3" borderId="42" xfId="0" applyFont="1" applyFill="1" applyBorder="1" applyAlignment="1">
      <alignment vertical="top" wrapText="1"/>
    </xf>
    <xf numFmtId="0" fontId="18" fillId="3" borderId="46" xfId="0" applyFont="1" applyFill="1" applyBorder="1" applyAlignment="1">
      <alignment vertical="top" wrapText="1"/>
    </xf>
    <xf numFmtId="0" fontId="18" fillId="3" borderId="45" xfId="0" applyFont="1" applyFill="1" applyBorder="1"/>
    <xf numFmtId="171" fontId="14" fillId="3" borderId="42" xfId="0" applyNumberFormat="1" applyFont="1" applyFill="1" applyBorder="1"/>
    <xf numFmtId="0" fontId="14" fillId="3" borderId="42" xfId="0" applyFont="1" applyFill="1" applyBorder="1" applyAlignment="1">
      <alignment horizontal="center"/>
    </xf>
    <xf numFmtId="167" fontId="14" fillId="3" borderId="42" xfId="3" applyFont="1" applyFill="1" applyBorder="1"/>
    <xf numFmtId="167" fontId="14" fillId="3" borderId="46" xfId="3" applyFont="1" applyFill="1" applyBorder="1"/>
    <xf numFmtId="0" fontId="14" fillId="3" borderId="45" xfId="0" applyFont="1" applyFill="1" applyBorder="1"/>
    <xf numFmtId="171" fontId="14" fillId="3" borderId="42" xfId="5" applyNumberFormat="1" applyFont="1" applyBorder="1"/>
    <xf numFmtId="0" fontId="14" fillId="3" borderId="42" xfId="6" applyBorder="1" applyAlignment="1">
      <alignment vertical="top"/>
    </xf>
    <xf numFmtId="167" fontId="14" fillId="4" borderId="42" xfId="3" applyFont="1" applyFill="1" applyBorder="1"/>
    <xf numFmtId="172" fontId="14" fillId="4" borderId="42" xfId="3" applyNumberFormat="1" applyFont="1" applyFill="1" applyBorder="1"/>
    <xf numFmtId="167" fontId="14" fillId="4" borderId="49" xfId="3" applyFont="1" applyFill="1" applyBorder="1" applyAlignment="1">
      <alignment horizontal="center" vertical="center"/>
    </xf>
    <xf numFmtId="0" fontId="18" fillId="3" borderId="53" xfId="0" applyFont="1" applyFill="1" applyBorder="1"/>
    <xf numFmtId="0" fontId="18" fillId="3" borderId="6" xfId="0" applyFont="1" applyFill="1" applyBorder="1"/>
    <xf numFmtId="0" fontId="14" fillId="3" borderId="6" xfId="0" applyFont="1" applyFill="1" applyBorder="1"/>
    <xf numFmtId="0" fontId="18" fillId="3" borderId="35" xfId="0" applyFont="1" applyFill="1" applyBorder="1"/>
    <xf numFmtId="0" fontId="14" fillId="3" borderId="42" xfId="0" applyFont="1" applyFill="1" applyBorder="1"/>
    <xf numFmtId="168" fontId="14" fillId="3" borderId="42" xfId="3" applyNumberFormat="1" applyFont="1" applyFill="1" applyBorder="1"/>
    <xf numFmtId="168" fontId="14" fillId="3" borderId="6" xfId="4" applyNumberFormat="1" applyFont="1" applyFill="1" applyBorder="1"/>
    <xf numFmtId="4" fontId="14" fillId="3" borderId="6" xfId="4" applyNumberFormat="1" applyFont="1" applyFill="1" applyBorder="1"/>
    <xf numFmtId="43" fontId="14" fillId="3" borderId="6" xfId="4" applyFont="1" applyFill="1" applyBorder="1"/>
    <xf numFmtId="0" fontId="14" fillId="3" borderId="35" xfId="4" applyNumberFormat="1" applyFont="1" applyFill="1" applyBorder="1" applyAlignment="1">
      <alignment horizontal="left"/>
    </xf>
    <xf numFmtId="0" fontId="14" fillId="3" borderId="6" xfId="4" applyNumberFormat="1" applyFont="1" applyFill="1" applyBorder="1" applyAlignment="1">
      <alignment horizontal="left"/>
    </xf>
    <xf numFmtId="173" fontId="14" fillId="3" borderId="6" xfId="4" applyNumberFormat="1" applyFont="1" applyFill="1" applyBorder="1"/>
    <xf numFmtId="4" fontId="14" fillId="3" borderId="6" xfId="0" applyNumberFormat="1" applyFont="1" applyFill="1" applyBorder="1"/>
    <xf numFmtId="174" fontId="14" fillId="3" borderId="6" xfId="0" applyNumberFormat="1" applyFont="1" applyFill="1" applyBorder="1"/>
    <xf numFmtId="43" fontId="14" fillId="3" borderId="6" xfId="0" applyNumberFormat="1" applyFont="1" applyFill="1" applyBorder="1"/>
    <xf numFmtId="168" fontId="14" fillId="3" borderId="6" xfId="0" applyNumberFormat="1" applyFont="1" applyFill="1" applyBorder="1"/>
    <xf numFmtId="0" fontId="18" fillId="3" borderId="37" xfId="0" applyFont="1" applyFill="1" applyBorder="1"/>
    <xf numFmtId="0" fontId="14" fillId="3" borderId="38" xfId="0" applyFont="1" applyFill="1" applyBorder="1"/>
    <xf numFmtId="0" fontId="19" fillId="3" borderId="32" xfId="5" applyFont="1" applyBorder="1"/>
    <xf numFmtId="0" fontId="19" fillId="3" borderId="33" xfId="5" applyFont="1" applyBorder="1"/>
    <xf numFmtId="168" fontId="19" fillId="3" borderId="33" xfId="4" applyNumberFormat="1" applyFont="1" applyFill="1" applyBorder="1"/>
    <xf numFmtId="168" fontId="16" fillId="3" borderId="33" xfId="3" applyNumberFormat="1" applyFont="1" applyFill="1" applyBorder="1"/>
    <xf numFmtId="167" fontId="19" fillId="3" borderId="33" xfId="3" applyFont="1" applyFill="1" applyBorder="1" applyAlignment="1">
      <alignment horizontal="right"/>
    </xf>
    <xf numFmtId="169" fontId="16" fillId="3" borderId="34" xfId="5" applyNumberFormat="1" applyFont="1" applyBorder="1"/>
    <xf numFmtId="0" fontId="16" fillId="3" borderId="35" xfId="5" applyFont="1" applyBorder="1"/>
    <xf numFmtId="43" fontId="16" fillId="3" borderId="6" xfId="4" applyFont="1" applyFill="1" applyBorder="1" applyAlignment="1">
      <alignment horizontal="right"/>
    </xf>
    <xf numFmtId="167" fontId="16" fillId="3" borderId="6" xfId="3" applyFont="1" applyFill="1" applyBorder="1"/>
    <xf numFmtId="169" fontId="16" fillId="3" borderId="36" xfId="5" applyNumberFormat="1" applyFont="1" applyBorder="1"/>
    <xf numFmtId="0" fontId="16" fillId="3" borderId="45" xfId="5" applyFont="1" applyBorder="1" applyAlignment="1">
      <alignment vertical="center"/>
    </xf>
    <xf numFmtId="0" fontId="16" fillId="3" borderId="42" xfId="5" applyFont="1" applyBorder="1" applyAlignment="1">
      <alignment horizontal="center" vertical="center" wrapText="1"/>
    </xf>
    <xf numFmtId="0" fontId="16" fillId="3" borderId="35" xfId="5" applyFont="1" applyBorder="1" applyAlignment="1">
      <alignment horizontal="left" vertical="top"/>
    </xf>
    <xf numFmtId="0" fontId="16" fillId="3" borderId="6" xfId="5" applyFont="1" applyAlignment="1">
      <alignment vertical="center"/>
    </xf>
    <xf numFmtId="0" fontId="16" fillId="3" borderId="35" xfId="5" applyFont="1" applyBorder="1" applyAlignment="1">
      <alignment vertical="top"/>
    </xf>
    <xf numFmtId="0" fontId="16" fillId="3" borderId="45" xfId="5" applyFont="1" applyBorder="1"/>
    <xf numFmtId="175" fontId="16" fillId="3" borderId="42" xfId="5" applyNumberFormat="1" applyFont="1" applyBorder="1"/>
    <xf numFmtId="172" fontId="16" fillId="3" borderId="6" xfId="3" applyNumberFormat="1" applyFont="1" applyFill="1" applyBorder="1"/>
    <xf numFmtId="176" fontId="16" fillId="3" borderId="6" xfId="3" applyNumberFormat="1" applyFont="1" applyFill="1" applyBorder="1"/>
    <xf numFmtId="0" fontId="16" fillId="3" borderId="6" xfId="5" applyFont="1" applyAlignment="1">
      <alignment vertical="top"/>
    </xf>
    <xf numFmtId="0" fontId="16" fillId="3" borderId="45" xfId="7" applyFont="1" applyBorder="1" applyAlignment="1">
      <alignment horizontal="center" vertical="top"/>
    </xf>
    <xf numFmtId="0" fontId="16" fillId="3" borderId="42" xfId="7" applyFont="1" applyBorder="1" applyAlignment="1">
      <alignment horizontal="center" vertical="top" wrapText="1"/>
    </xf>
    <xf numFmtId="0" fontId="16" fillId="3" borderId="6" xfId="7" applyFont="1" applyAlignment="1">
      <alignment horizontal="center"/>
    </xf>
    <xf numFmtId="169" fontId="16" fillId="3" borderId="36" xfId="7" applyNumberFormat="1" applyFont="1" applyBorder="1" applyAlignment="1">
      <alignment horizontal="center"/>
    </xf>
    <xf numFmtId="177" fontId="16" fillId="3" borderId="45" xfId="7" quotePrefix="1" applyNumberFormat="1" applyFont="1" applyBorder="1" applyAlignment="1">
      <alignment horizontal="center" vertical="top"/>
    </xf>
    <xf numFmtId="0" fontId="16" fillId="3" borderId="42" xfId="7" applyFont="1" applyBorder="1" applyAlignment="1">
      <alignment vertical="top" wrapText="1"/>
    </xf>
    <xf numFmtId="178" fontId="16" fillId="3" borderId="42" xfId="7" applyNumberFormat="1" applyFont="1" applyBorder="1"/>
    <xf numFmtId="0" fontId="16" fillId="3" borderId="6" xfId="7" applyFont="1"/>
    <xf numFmtId="169" fontId="16" fillId="3" borderId="36" xfId="7" applyNumberFormat="1" applyFont="1" applyBorder="1"/>
    <xf numFmtId="15" fontId="16" fillId="3" borderId="35" xfId="7" applyNumberFormat="1" applyFont="1" applyBorder="1" applyAlignment="1">
      <alignment horizontal="center" vertical="top"/>
    </xf>
    <xf numFmtId="0" fontId="16" fillId="3" borderId="6" xfId="7" applyFont="1" applyAlignment="1">
      <alignment vertical="top"/>
    </xf>
    <xf numFmtId="15" fontId="16" fillId="3" borderId="45" xfId="7" applyNumberFormat="1" applyFont="1" applyBorder="1" applyAlignment="1">
      <alignment horizontal="center" vertical="top"/>
    </xf>
    <xf numFmtId="167" fontId="16" fillId="3" borderId="6" xfId="3" applyFont="1" applyFill="1" applyBorder="1" applyAlignment="1">
      <alignment horizontal="center"/>
    </xf>
    <xf numFmtId="0" fontId="16" fillId="3" borderId="42" xfId="7" applyFont="1" applyBorder="1"/>
    <xf numFmtId="177" fontId="16" fillId="3" borderId="35" xfId="7" quotePrefix="1" applyNumberFormat="1" applyFont="1" applyBorder="1" applyAlignment="1">
      <alignment horizontal="center" vertical="top"/>
    </xf>
    <xf numFmtId="0" fontId="16" fillId="3" borderId="55" xfId="7" applyFont="1" applyBorder="1" applyAlignment="1">
      <alignment vertical="top" wrapText="1"/>
    </xf>
    <xf numFmtId="178" fontId="16" fillId="3" borderId="55" xfId="7" applyNumberFormat="1" applyFont="1" applyBorder="1"/>
    <xf numFmtId="177" fontId="16" fillId="3" borderId="35" xfId="5" applyNumberFormat="1" applyFont="1" applyBorder="1" applyAlignment="1">
      <alignment horizontal="center" vertical="top"/>
    </xf>
    <xf numFmtId="0" fontId="16" fillId="3" borderId="35" xfId="6" applyFont="1" applyBorder="1" applyAlignment="1">
      <alignment vertical="top"/>
    </xf>
    <xf numFmtId="0" fontId="16" fillId="3" borderId="35" xfId="5" applyFont="1" applyBorder="1" applyAlignment="1">
      <alignment horizontal="left" vertical="top" indent="3"/>
    </xf>
    <xf numFmtId="0" fontId="16" fillId="3" borderId="50" xfId="5" applyFont="1" applyBorder="1" applyAlignment="1">
      <alignment vertical="top"/>
    </xf>
    <xf numFmtId="0" fontId="16" fillId="3" borderId="51" xfId="5" applyFont="1" applyBorder="1" applyAlignment="1">
      <alignment vertical="top"/>
    </xf>
    <xf numFmtId="4" fontId="16" fillId="3" borderId="42" xfId="8" applyNumberFormat="1" applyFont="1" applyFill="1" applyBorder="1"/>
    <xf numFmtId="43" fontId="16" fillId="3" borderId="42" xfId="9" applyFont="1" applyFill="1" applyBorder="1"/>
    <xf numFmtId="43" fontId="16" fillId="3" borderId="42" xfId="8" applyNumberFormat="1" applyFont="1" applyFill="1" applyBorder="1"/>
    <xf numFmtId="0" fontId="16" fillId="3" borderId="56" xfId="5" applyFont="1" applyBorder="1" applyAlignment="1">
      <alignment vertical="top"/>
    </xf>
    <xf numFmtId="0" fontId="16" fillId="3" borderId="57" xfId="5" applyFont="1" applyBorder="1" applyAlignment="1">
      <alignment vertical="top"/>
    </xf>
    <xf numFmtId="0" fontId="16" fillId="3" borderId="58" xfId="6" applyFont="1" applyBorder="1"/>
    <xf numFmtId="0" fontId="16" fillId="3" borderId="59" xfId="6" applyFont="1" applyBorder="1"/>
    <xf numFmtId="0" fontId="16" fillId="3" borderId="6" xfId="6" applyFont="1"/>
    <xf numFmtId="169" fontId="16" fillId="3" borderId="6" xfId="5" applyNumberFormat="1" applyFont="1"/>
    <xf numFmtId="4" fontId="14" fillId="3" borderId="0" xfId="0" applyNumberFormat="1" applyFont="1" applyFill="1"/>
    <xf numFmtId="169" fontId="14" fillId="3" borderId="34" xfId="0" applyNumberFormat="1" applyFont="1" applyFill="1" applyBorder="1"/>
    <xf numFmtId="169" fontId="14" fillId="3" borderId="36" xfId="0" applyNumberFormat="1" applyFont="1" applyFill="1" applyBorder="1"/>
    <xf numFmtId="170" fontId="14" fillId="3" borderId="42" xfId="0" applyNumberFormat="1" applyFont="1" applyFill="1" applyBorder="1"/>
    <xf numFmtId="0" fontId="14" fillId="3" borderId="37" xfId="6" applyBorder="1"/>
    <xf numFmtId="0" fontId="14" fillId="3" borderId="38" xfId="6" applyBorder="1"/>
    <xf numFmtId="4" fontId="14" fillId="3" borderId="38" xfId="6" applyNumberFormat="1" applyBorder="1"/>
    <xf numFmtId="0" fontId="18" fillId="3" borderId="38" xfId="6" applyFont="1" applyBorder="1"/>
    <xf numFmtId="169" fontId="14" fillId="3" borderId="39" xfId="0" applyNumberFormat="1" applyFont="1" applyFill="1" applyBorder="1"/>
    <xf numFmtId="0" fontId="14" fillId="3" borderId="42" xfId="5" applyFont="1" applyBorder="1"/>
    <xf numFmtId="0" fontId="16" fillId="3" borderId="62" xfId="5" applyFont="1" applyBorder="1" applyAlignment="1">
      <alignment horizontal="center" vertical="center" wrapText="1"/>
    </xf>
    <xf numFmtId="0" fontId="16" fillId="3" borderId="63" xfId="5" applyFont="1" applyBorder="1" applyAlignment="1">
      <alignment horizontal="center" vertical="center" wrapText="1"/>
    </xf>
    <xf numFmtId="0" fontId="16" fillId="3" borderId="46" xfId="5" applyFont="1" applyBorder="1" applyAlignment="1">
      <alignment horizontal="center" vertical="center" wrapText="1"/>
    </xf>
    <xf numFmtId="0" fontId="16" fillId="3" borderId="64" xfId="5" applyFont="1" applyBorder="1" applyAlignment="1">
      <alignment vertical="center"/>
    </xf>
    <xf numFmtId="0" fontId="16" fillId="3" borderId="65" xfId="5" applyFont="1" applyBorder="1" applyAlignment="1">
      <alignment horizontal="center" vertical="center"/>
    </xf>
    <xf numFmtId="0" fontId="16" fillId="3" borderId="66" xfId="5" applyFont="1" applyBorder="1" applyAlignment="1">
      <alignment horizontal="center" vertical="center"/>
    </xf>
    <xf numFmtId="0" fontId="16" fillId="3" borderId="67" xfId="5" applyFont="1" applyBorder="1"/>
    <xf numFmtId="175" fontId="16" fillId="3" borderId="46" xfId="5" applyNumberFormat="1" applyFont="1" applyBorder="1"/>
    <xf numFmtId="0" fontId="16" fillId="3" borderId="64" xfId="5" applyFont="1" applyBorder="1"/>
    <xf numFmtId="15" fontId="16" fillId="3" borderId="45" xfId="10" applyNumberFormat="1" applyFont="1" applyBorder="1" applyAlignment="1">
      <alignment horizontal="center" vertical="top"/>
    </xf>
    <xf numFmtId="0" fontId="16" fillId="3" borderId="42" xfId="10" applyFont="1" applyBorder="1" applyAlignment="1">
      <alignment horizontal="center" vertical="top" wrapText="1"/>
    </xf>
    <xf numFmtId="169" fontId="16" fillId="3" borderId="36" xfId="10" applyNumberFormat="1" applyFont="1" applyBorder="1"/>
    <xf numFmtId="177" fontId="16" fillId="3" borderId="45" xfId="10" quotePrefix="1" applyNumberFormat="1" applyFont="1" applyBorder="1" applyAlignment="1">
      <alignment horizontal="center" vertical="top"/>
    </xf>
    <xf numFmtId="0" fontId="16" fillId="3" borderId="42" xfId="10" applyFont="1" applyBorder="1" applyAlignment="1">
      <alignment vertical="top" wrapText="1"/>
    </xf>
    <xf numFmtId="178" fontId="16" fillId="3" borderId="42" xfId="10" applyNumberFormat="1" applyFont="1" applyBorder="1"/>
    <xf numFmtId="0" fontId="16" fillId="3" borderId="6" xfId="10" applyFont="1"/>
    <xf numFmtId="177" fontId="16" fillId="3" borderId="35" xfId="10" quotePrefix="1" applyNumberFormat="1" applyFont="1" applyBorder="1" applyAlignment="1">
      <alignment horizontal="center" vertical="top"/>
    </xf>
    <xf numFmtId="0" fontId="16" fillId="3" borderId="6" xfId="10" applyFont="1" applyAlignment="1">
      <alignment vertical="top" wrapText="1"/>
    </xf>
    <xf numFmtId="178" fontId="16" fillId="3" borderId="6" xfId="10" applyNumberFormat="1" applyFont="1"/>
    <xf numFmtId="0" fontId="11" fillId="3" borderId="6" xfId="10"/>
    <xf numFmtId="0" fontId="16" fillId="3" borderId="67" xfId="5" applyFont="1" applyBorder="1" applyAlignment="1">
      <alignment vertical="top"/>
    </xf>
    <xf numFmtId="0" fontId="16" fillId="3" borderId="62" xfId="5" applyFont="1" applyBorder="1" applyAlignment="1">
      <alignment vertical="top"/>
    </xf>
    <xf numFmtId="167" fontId="16" fillId="3" borderId="63" xfId="3" applyFont="1" applyFill="1" applyBorder="1"/>
    <xf numFmtId="0" fontId="16" fillId="3" borderId="45" xfId="5" applyFont="1" applyBorder="1" applyAlignment="1">
      <alignment vertical="top"/>
    </xf>
    <xf numFmtId="0" fontId="16" fillId="3" borderId="42" xfId="5" applyFont="1" applyBorder="1" applyAlignment="1">
      <alignment vertical="top"/>
    </xf>
    <xf numFmtId="167" fontId="16" fillId="3" borderId="46" xfId="3" applyFont="1" applyFill="1" applyBorder="1"/>
    <xf numFmtId="2" fontId="16" fillId="3" borderId="6" xfId="3" applyNumberFormat="1" applyFont="1" applyFill="1" applyBorder="1"/>
    <xf numFmtId="2" fontId="16" fillId="3" borderId="6" xfId="8" applyNumberFormat="1" applyFont="1" applyFill="1" applyBorder="1"/>
    <xf numFmtId="0" fontId="16" fillId="3" borderId="64" xfId="5" applyFont="1" applyBorder="1" applyAlignment="1">
      <alignment vertical="top"/>
    </xf>
    <xf numFmtId="0" fontId="16" fillId="3" borderId="65" xfId="5" applyFont="1" applyBorder="1" applyAlignment="1">
      <alignment vertical="top"/>
    </xf>
    <xf numFmtId="167" fontId="16" fillId="3" borderId="66" xfId="3" applyFont="1" applyFill="1" applyBorder="1"/>
    <xf numFmtId="43" fontId="16" fillId="3" borderId="6" xfId="8" applyNumberFormat="1" applyFont="1" applyFill="1" applyBorder="1"/>
    <xf numFmtId="0" fontId="16" fillId="3" borderId="42" xfId="6" applyFont="1" applyBorder="1"/>
    <xf numFmtId="167" fontId="16" fillId="3" borderId="42" xfId="3" applyFont="1" applyFill="1" applyBorder="1"/>
    <xf numFmtId="10" fontId="16" fillId="3" borderId="6" xfId="3" applyNumberFormat="1" applyFont="1" applyFill="1" applyBorder="1"/>
    <xf numFmtId="165" fontId="16" fillId="3" borderId="6" xfId="3" applyNumberFormat="1" applyFont="1" applyFill="1" applyBorder="1"/>
    <xf numFmtId="10" fontId="16" fillId="3" borderId="6" xfId="8" applyNumberFormat="1" applyFont="1" applyFill="1" applyBorder="1"/>
    <xf numFmtId="0" fontId="16" fillId="3" borderId="37" xfId="6" applyFont="1" applyBorder="1"/>
    <xf numFmtId="0" fontId="16" fillId="3" borderId="38" xfId="6" applyFont="1" applyBorder="1"/>
    <xf numFmtId="4" fontId="16" fillId="3" borderId="38" xfId="6" applyNumberFormat="1" applyFont="1" applyBorder="1"/>
    <xf numFmtId="0" fontId="19" fillId="3" borderId="38" xfId="6" applyFont="1" applyBorder="1"/>
    <xf numFmtId="169" fontId="16" fillId="3" borderId="39" xfId="5" applyNumberFormat="1" applyFont="1" applyBorder="1"/>
    <xf numFmtId="0" fontId="16" fillId="3" borderId="32" xfId="5" applyFont="1" applyBorder="1" applyAlignment="1">
      <alignment vertical="top"/>
    </xf>
    <xf numFmtId="0" fontId="16" fillId="3" borderId="33" xfId="6" applyFont="1" applyBorder="1"/>
    <xf numFmtId="10" fontId="16" fillId="3" borderId="33" xfId="8" applyNumberFormat="1" applyFont="1" applyFill="1" applyBorder="1"/>
    <xf numFmtId="167" fontId="16" fillId="3" borderId="33" xfId="3" applyFont="1" applyFill="1" applyBorder="1"/>
    <xf numFmtId="0" fontId="19" fillId="3" borderId="35" xfId="6" applyFont="1" applyBorder="1" applyAlignment="1">
      <alignment vertical="top"/>
    </xf>
    <xf numFmtId="0" fontId="16" fillId="3" borderId="6" xfId="6" applyFont="1" applyAlignment="1">
      <alignment vertical="top"/>
    </xf>
    <xf numFmtId="170" fontId="19" fillId="3" borderId="6" xfId="6" applyNumberFormat="1" applyFont="1"/>
    <xf numFmtId="0" fontId="17" fillId="3" borderId="45" xfId="5" applyFont="1" applyBorder="1" applyAlignment="1">
      <alignment vertical="top" wrapText="1"/>
    </xf>
    <xf numFmtId="0" fontId="17" fillId="3" borderId="42" xfId="5" applyFont="1" applyBorder="1" applyAlignment="1">
      <alignment vertical="top" wrapText="1"/>
    </xf>
    <xf numFmtId="0" fontId="16" fillId="3" borderId="45" xfId="6" applyFont="1" applyBorder="1" applyAlignment="1">
      <alignment vertical="top"/>
    </xf>
    <xf numFmtId="167" fontId="16" fillId="3" borderId="54" xfId="3" applyFont="1" applyFill="1" applyBorder="1"/>
    <xf numFmtId="173" fontId="16" fillId="3" borderId="42" xfId="4" applyNumberFormat="1" applyFont="1" applyFill="1" applyBorder="1"/>
    <xf numFmtId="168" fontId="16" fillId="3" borderId="44" xfId="4" applyNumberFormat="1" applyFont="1" applyFill="1" applyBorder="1"/>
    <xf numFmtId="173" fontId="16" fillId="3" borderId="6" xfId="4" applyNumberFormat="1" applyFont="1" applyFill="1" applyBorder="1"/>
    <xf numFmtId="168" fontId="16" fillId="3" borderId="6" xfId="4" applyNumberFormat="1" applyFont="1" applyFill="1" applyBorder="1"/>
    <xf numFmtId="0" fontId="15" fillId="3" borderId="6" xfId="10" applyFont="1"/>
    <xf numFmtId="167" fontId="20" fillId="3" borderId="36" xfId="3" applyFont="1" applyFill="1" applyBorder="1"/>
    <xf numFmtId="0" fontId="15" fillId="3" borderId="35" xfId="10" applyFont="1" applyBorder="1"/>
    <xf numFmtId="168" fontId="15" fillId="3" borderId="6" xfId="3" applyNumberFormat="1" applyFont="1" applyFill="1" applyBorder="1"/>
    <xf numFmtId="0" fontId="19" fillId="3" borderId="35" xfId="5" applyFont="1" applyBorder="1"/>
    <xf numFmtId="0" fontId="19" fillId="3" borderId="6" xfId="5" applyFont="1"/>
    <xf numFmtId="4" fontId="16" fillId="3" borderId="6" xfId="5" applyNumberFormat="1" applyFont="1"/>
    <xf numFmtId="174" fontId="16" fillId="3" borderId="6" xfId="5" applyNumberFormat="1" applyFont="1"/>
    <xf numFmtId="0" fontId="16" fillId="3" borderId="35" xfId="4" applyNumberFormat="1" applyFont="1" applyFill="1" applyBorder="1" applyAlignment="1">
      <alignment horizontal="left"/>
    </xf>
    <xf numFmtId="0" fontId="16" fillId="3" borderId="6" xfId="4" applyNumberFormat="1" applyFont="1" applyFill="1" applyBorder="1" applyAlignment="1">
      <alignment horizontal="left"/>
    </xf>
    <xf numFmtId="0" fontId="16" fillId="3" borderId="35" xfId="5" applyFont="1" applyBorder="1" applyAlignment="1">
      <alignment horizontal="left"/>
    </xf>
    <xf numFmtId="0" fontId="16" fillId="3" borderId="6" xfId="5" applyFont="1" applyAlignment="1">
      <alignment horizontal="left"/>
    </xf>
    <xf numFmtId="0" fontId="19" fillId="3" borderId="42" xfId="5" applyFont="1" applyBorder="1"/>
    <xf numFmtId="3" fontId="16" fillId="3" borderId="42" xfId="5" applyNumberFormat="1" applyFont="1" applyBorder="1"/>
    <xf numFmtId="0" fontId="19" fillId="3" borderId="37" xfId="5" applyFont="1" applyBorder="1"/>
    <xf numFmtId="0" fontId="16" fillId="3" borderId="38" xfId="5" applyFont="1" applyBorder="1"/>
    <xf numFmtId="43" fontId="11" fillId="3" borderId="36" xfId="10" applyNumberFormat="1" applyBorder="1"/>
    <xf numFmtId="0" fontId="19" fillId="3" borderId="45" xfId="5" applyFont="1" applyBorder="1"/>
    <xf numFmtId="0" fontId="16" fillId="3" borderId="62" xfId="5" applyFont="1" applyBorder="1" applyAlignment="1">
      <alignment horizontal="center"/>
    </xf>
    <xf numFmtId="0" fontId="16" fillId="3" borderId="63" xfId="5" applyFont="1" applyBorder="1" applyAlignment="1">
      <alignment horizontal="center"/>
    </xf>
    <xf numFmtId="175" fontId="16" fillId="3" borderId="66" xfId="5" applyNumberFormat="1" applyFont="1" applyBorder="1"/>
    <xf numFmtId="0" fontId="21" fillId="3" borderId="69" xfId="10" applyFont="1" applyBorder="1" applyAlignment="1">
      <alignment vertical="center"/>
    </xf>
    <xf numFmtId="0" fontId="21" fillId="3" borderId="70" xfId="10" applyFont="1" applyBorder="1" applyAlignment="1">
      <alignment vertical="center" wrapText="1"/>
    </xf>
    <xf numFmtId="167" fontId="21" fillId="3" borderId="70" xfId="3" applyFont="1" applyFill="1" applyBorder="1" applyAlignment="1">
      <alignment vertical="center"/>
    </xf>
    <xf numFmtId="167" fontId="21" fillId="3" borderId="70" xfId="3" applyFont="1" applyFill="1" applyBorder="1" applyAlignment="1">
      <alignment vertical="center" wrapText="1"/>
    </xf>
    <xf numFmtId="0" fontId="21" fillId="3" borderId="63" xfId="10" applyFont="1" applyBorder="1" applyAlignment="1">
      <alignment vertical="center" wrapText="1"/>
    </xf>
    <xf numFmtId="2" fontId="1" fillId="3" borderId="8" xfId="10" applyNumberFormat="1" applyFont="1" applyBorder="1" applyAlignment="1">
      <alignment horizontal="right" vertical="top" wrapText="1"/>
    </xf>
    <xf numFmtId="165" fontId="1" fillId="3" borderId="6" xfId="0" applyNumberFormat="1" applyFont="1" applyFill="1" applyBorder="1" applyAlignment="1">
      <alignment horizontal="right" vertical="top" wrapText="1"/>
    </xf>
    <xf numFmtId="0" fontId="14" fillId="3" borderId="6" xfId="0" applyFont="1" applyFill="1" applyBorder="1" applyAlignment="1">
      <alignment vertical="top"/>
    </xf>
    <xf numFmtId="0" fontId="10" fillId="0" borderId="0" xfId="0" applyFont="1"/>
    <xf numFmtId="0" fontId="10" fillId="0" borderId="36" xfId="0" applyFont="1" applyBorder="1"/>
    <xf numFmtId="0" fontId="14" fillId="3" borderId="36" xfId="0" applyFont="1" applyFill="1" applyBorder="1" applyAlignment="1">
      <alignment vertical="top"/>
    </xf>
    <xf numFmtId="0" fontId="2" fillId="0" borderId="71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0" fillId="0" borderId="55" xfId="0" applyBorder="1" applyAlignment="1" applyProtection="1">
      <alignment wrapText="1"/>
      <protection locked="0"/>
    </xf>
    <xf numFmtId="0" fontId="5" fillId="0" borderId="73" xfId="0" applyFont="1" applyBorder="1" applyAlignment="1">
      <alignment horizontal="right" vertical="top" wrapText="1"/>
    </xf>
    <xf numFmtId="0" fontId="2" fillId="0" borderId="7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2" fillId="0" borderId="78" xfId="0" applyNumberFormat="1" applyFont="1" applyBorder="1" applyAlignment="1">
      <alignment horizontal="right" vertical="top" wrapText="1"/>
    </xf>
    <xf numFmtId="165" fontId="2" fillId="0" borderId="17" xfId="0" applyNumberFormat="1" applyFont="1" applyBorder="1" applyAlignment="1">
      <alignment horizontal="right" vertical="top" wrapText="1"/>
    </xf>
    <xf numFmtId="0" fontId="2" fillId="0" borderId="79" xfId="0" applyFont="1" applyBorder="1" applyAlignment="1">
      <alignment horizontal="right" vertical="top" wrapText="1"/>
    </xf>
    <xf numFmtId="167" fontId="10" fillId="3" borderId="36" xfId="3" applyFont="1" applyFill="1" applyBorder="1"/>
    <xf numFmtId="0" fontId="18" fillId="3" borderId="32" xfId="5" applyFont="1" applyBorder="1"/>
    <xf numFmtId="0" fontId="18" fillId="3" borderId="33" xfId="5" applyFont="1" applyBorder="1"/>
    <xf numFmtId="168" fontId="18" fillId="3" borderId="33" xfId="4" applyNumberFormat="1" applyFont="1" applyFill="1" applyBorder="1"/>
    <xf numFmtId="168" fontId="14" fillId="3" borderId="33" xfId="3" applyNumberFormat="1" applyFont="1" applyFill="1" applyBorder="1"/>
    <xf numFmtId="167" fontId="18" fillId="3" borderId="33" xfId="3" applyFont="1" applyFill="1" applyBorder="1" applyAlignment="1">
      <alignment horizontal="right"/>
    </xf>
    <xf numFmtId="169" fontId="14" fillId="3" borderId="34" xfId="5" applyNumberFormat="1" applyFont="1" applyBorder="1"/>
    <xf numFmtId="0" fontId="14" fillId="3" borderId="35" xfId="5" applyFont="1" applyBorder="1"/>
    <xf numFmtId="169" fontId="14" fillId="3" borderId="36" xfId="5" applyNumberFormat="1" applyFont="1" applyBorder="1"/>
    <xf numFmtId="0" fontId="14" fillId="3" borderId="62" xfId="5" applyFont="1" applyBorder="1" applyAlignment="1">
      <alignment horizontal="center" vertical="center" wrapText="1"/>
    </xf>
    <xf numFmtId="0" fontId="14" fillId="3" borderId="63" xfId="5" applyFont="1" applyBorder="1" applyAlignment="1">
      <alignment horizontal="center" vertical="center" wrapText="1"/>
    </xf>
    <xf numFmtId="0" fontId="14" fillId="3" borderId="42" xfId="5" applyFont="1" applyBorder="1" applyAlignment="1">
      <alignment horizontal="center" vertical="center" wrapText="1"/>
    </xf>
    <xf numFmtId="0" fontId="14" fillId="3" borderId="46" xfId="5" applyFont="1" applyBorder="1" applyAlignment="1">
      <alignment horizontal="center" vertical="center" wrapText="1"/>
    </xf>
    <xf numFmtId="0" fontId="14" fillId="3" borderId="64" xfId="5" applyFont="1" applyBorder="1" applyAlignment="1">
      <alignment vertical="center"/>
    </xf>
    <xf numFmtId="0" fontId="14" fillId="3" borderId="65" xfId="5" applyFont="1" applyBorder="1" applyAlignment="1">
      <alignment horizontal="center" vertical="center"/>
    </xf>
    <xf numFmtId="0" fontId="14" fillId="3" borderId="66" xfId="5" applyFont="1" applyBorder="1" applyAlignment="1">
      <alignment horizontal="center" vertical="center"/>
    </xf>
    <xf numFmtId="0" fontId="14" fillId="3" borderId="35" xfId="5" applyFont="1" applyBorder="1" applyAlignment="1">
      <alignment horizontal="left" vertical="top"/>
    </xf>
    <xf numFmtId="0" fontId="14" fillId="3" borderId="6" xfId="5" applyFont="1" applyAlignment="1">
      <alignment vertical="center"/>
    </xf>
    <xf numFmtId="0" fontId="14" fillId="3" borderId="35" xfId="5" applyFont="1" applyBorder="1" applyAlignment="1">
      <alignment vertical="top"/>
    </xf>
    <xf numFmtId="0" fontId="14" fillId="3" borderId="67" xfId="5" applyFont="1" applyBorder="1"/>
    <xf numFmtId="0" fontId="14" fillId="3" borderId="45" xfId="5" applyFont="1" applyBorder="1"/>
    <xf numFmtId="175" fontId="14" fillId="3" borderId="46" xfId="5" applyNumberFormat="1" applyFont="1" applyBorder="1"/>
    <xf numFmtId="172" fontId="14" fillId="3" borderId="6" xfId="3" applyNumberFormat="1" applyFont="1" applyFill="1" applyBorder="1"/>
    <xf numFmtId="0" fontId="14" fillId="3" borderId="64" xfId="5" applyFont="1" applyBorder="1"/>
    <xf numFmtId="0" fontId="14" fillId="3" borderId="6" xfId="5" applyFont="1" applyAlignment="1">
      <alignment vertical="top"/>
    </xf>
    <xf numFmtId="15" fontId="14" fillId="3" borderId="45" xfId="10" applyNumberFormat="1" applyFont="1" applyBorder="1" applyAlignment="1">
      <alignment horizontal="center" vertical="top"/>
    </xf>
    <xf numFmtId="0" fontId="14" fillId="3" borderId="42" xfId="10" applyFont="1" applyBorder="1" applyAlignment="1">
      <alignment horizontal="center" vertical="top" wrapText="1"/>
    </xf>
    <xf numFmtId="169" fontId="14" fillId="3" borderId="36" xfId="10" applyNumberFormat="1" applyFont="1" applyBorder="1"/>
    <xf numFmtId="177" fontId="14" fillId="3" borderId="45" xfId="10" quotePrefix="1" applyNumberFormat="1" applyFont="1" applyBorder="1" applyAlignment="1">
      <alignment horizontal="center" vertical="top"/>
    </xf>
    <xf numFmtId="0" fontId="14" fillId="3" borderId="42" xfId="10" applyFont="1" applyBorder="1" applyAlignment="1">
      <alignment vertical="top" wrapText="1"/>
    </xf>
    <xf numFmtId="178" fontId="14" fillId="3" borderId="42" xfId="10" applyNumberFormat="1" applyFont="1" applyBorder="1"/>
    <xf numFmtId="0" fontId="14" fillId="3" borderId="6" xfId="10" applyFont="1"/>
    <xf numFmtId="177" fontId="14" fillId="3" borderId="35" xfId="10" quotePrefix="1" applyNumberFormat="1" applyFont="1" applyBorder="1" applyAlignment="1">
      <alignment horizontal="center" vertical="top"/>
    </xf>
    <xf numFmtId="0" fontId="14" fillId="3" borderId="6" xfId="10" applyFont="1" applyAlignment="1">
      <alignment vertical="top" wrapText="1"/>
    </xf>
    <xf numFmtId="178" fontId="14" fillId="3" borderId="6" xfId="10" applyNumberFormat="1" applyFont="1"/>
    <xf numFmtId="0" fontId="10" fillId="3" borderId="6" xfId="10" applyFont="1"/>
    <xf numFmtId="0" fontId="14" fillId="3" borderId="35" xfId="5" applyFont="1" applyBorder="1" applyAlignment="1">
      <alignment horizontal="left" vertical="top" indent="3"/>
    </xf>
    <xf numFmtId="0" fontId="14" fillId="3" borderId="67" xfId="5" applyFont="1" applyBorder="1" applyAlignment="1">
      <alignment vertical="top"/>
    </xf>
    <xf numFmtId="0" fontId="14" fillId="3" borderId="62" xfId="5" applyFont="1" applyBorder="1" applyAlignment="1">
      <alignment vertical="top"/>
    </xf>
    <xf numFmtId="167" fontId="14" fillId="3" borderId="63" xfId="3" applyFont="1" applyFill="1" applyBorder="1"/>
    <xf numFmtId="0" fontId="14" fillId="3" borderId="45" xfId="5" applyFont="1" applyBorder="1" applyAlignment="1">
      <alignment vertical="top"/>
    </xf>
    <xf numFmtId="0" fontId="14" fillId="3" borderId="42" xfId="5" applyFont="1" applyBorder="1" applyAlignment="1">
      <alignment vertical="top"/>
    </xf>
    <xf numFmtId="2" fontId="14" fillId="3" borderId="6" xfId="3" applyNumberFormat="1" applyFont="1" applyFill="1" applyBorder="1"/>
    <xf numFmtId="2" fontId="14" fillId="3" borderId="6" xfId="8" applyNumberFormat="1" applyFont="1" applyFill="1" applyBorder="1"/>
    <xf numFmtId="0" fontId="14" fillId="3" borderId="64" xfId="5" applyFont="1" applyBorder="1" applyAlignment="1">
      <alignment vertical="top"/>
    </xf>
    <xf numFmtId="0" fontId="14" fillId="3" borderId="65" xfId="5" applyFont="1" applyBorder="1" applyAlignment="1">
      <alignment vertical="top"/>
    </xf>
    <xf numFmtId="167" fontId="14" fillId="3" borderId="66" xfId="3" applyFont="1" applyFill="1" applyBorder="1"/>
    <xf numFmtId="43" fontId="14" fillId="3" borderId="6" xfId="8" applyNumberFormat="1" applyFont="1" applyFill="1" applyBorder="1"/>
    <xf numFmtId="0" fontId="14" fillId="3" borderId="42" xfId="6" applyBorder="1"/>
    <xf numFmtId="10" fontId="14" fillId="3" borderId="6" xfId="3" applyNumberFormat="1" applyFont="1" applyFill="1" applyBorder="1"/>
    <xf numFmtId="165" fontId="14" fillId="3" borderId="6" xfId="3" applyNumberFormat="1" applyFont="1" applyFill="1" applyBorder="1"/>
    <xf numFmtId="0" fontId="14" fillId="3" borderId="6" xfId="6"/>
    <xf numFmtId="169" fontId="14" fillId="3" borderId="6" xfId="5" applyNumberFormat="1" applyFont="1"/>
    <xf numFmtId="10" fontId="14" fillId="3" borderId="6" xfId="8" applyNumberFormat="1" applyFont="1" applyFill="1" applyBorder="1"/>
    <xf numFmtId="169" fontId="14" fillId="3" borderId="39" xfId="5" applyNumberFormat="1" applyFont="1" applyBorder="1"/>
    <xf numFmtId="0" fontId="14" fillId="3" borderId="32" xfId="5" applyFont="1" applyBorder="1" applyAlignment="1">
      <alignment vertical="top"/>
    </xf>
    <xf numFmtId="0" fontId="14" fillId="3" borderId="33" xfId="6" applyBorder="1"/>
    <xf numFmtId="10" fontId="14" fillId="3" borderId="33" xfId="8" applyNumberFormat="1" applyFont="1" applyFill="1" applyBorder="1"/>
    <xf numFmtId="0" fontId="18" fillId="3" borderId="35" xfId="6" applyFont="1" applyBorder="1" applyAlignment="1">
      <alignment vertical="top"/>
    </xf>
    <xf numFmtId="0" fontId="18" fillId="3" borderId="45" xfId="5" applyFont="1" applyBorder="1" applyAlignment="1">
      <alignment vertical="top" wrapText="1"/>
    </xf>
    <xf numFmtId="0" fontId="18" fillId="3" borderId="42" xfId="5" applyFont="1" applyBorder="1" applyAlignment="1">
      <alignment vertical="top" wrapText="1"/>
    </xf>
    <xf numFmtId="0" fontId="14" fillId="3" borderId="45" xfId="6" applyBorder="1" applyAlignment="1">
      <alignment vertical="top"/>
    </xf>
    <xf numFmtId="167" fontId="14" fillId="3" borderId="54" xfId="3" applyFont="1" applyFill="1" applyBorder="1"/>
    <xf numFmtId="173" fontId="14" fillId="3" borderId="42" xfId="4" applyNumberFormat="1" applyFont="1" applyFill="1" applyBorder="1"/>
    <xf numFmtId="168" fontId="14" fillId="3" borderId="44" xfId="4" applyNumberFormat="1" applyFont="1" applyFill="1" applyBorder="1"/>
    <xf numFmtId="0" fontId="18" fillId="3" borderId="35" xfId="10" applyFont="1" applyBorder="1"/>
    <xf numFmtId="0" fontId="18" fillId="3" borderId="6" xfId="10" applyFont="1"/>
    <xf numFmtId="0" fontId="21" fillId="3" borderId="6" xfId="10" applyFont="1"/>
    <xf numFmtId="0" fontId="14" fillId="3" borderId="45" xfId="10" applyFont="1" applyBorder="1"/>
    <xf numFmtId="0" fontId="14" fillId="3" borderId="42" xfId="10" applyFont="1" applyBorder="1"/>
    <xf numFmtId="0" fontId="14" fillId="3" borderId="35" xfId="10" applyFont="1" applyBorder="1"/>
    <xf numFmtId="0" fontId="18" fillId="3" borderId="35" xfId="5" applyFont="1" applyBorder="1"/>
    <xf numFmtId="0" fontId="18" fillId="3" borderId="6" xfId="5" applyFont="1"/>
    <xf numFmtId="4" fontId="14" fillId="3" borderId="6" xfId="5" applyNumberFormat="1" applyFont="1"/>
    <xf numFmtId="174" fontId="14" fillId="3" borderId="6" xfId="5" applyNumberFormat="1" applyFont="1"/>
    <xf numFmtId="0" fontId="14" fillId="3" borderId="35" xfId="5" applyFont="1" applyBorder="1" applyAlignment="1">
      <alignment horizontal="left"/>
    </xf>
    <xf numFmtId="0" fontId="14" fillId="3" borderId="6" xfId="5" applyFont="1" applyAlignment="1">
      <alignment horizontal="left"/>
    </xf>
    <xf numFmtId="0" fontId="18" fillId="3" borderId="42" xfId="5" applyFont="1" applyBorder="1"/>
    <xf numFmtId="3" fontId="14" fillId="3" borderId="42" xfId="5" applyNumberFormat="1" applyFont="1" applyBorder="1"/>
    <xf numFmtId="0" fontId="18" fillId="3" borderId="37" xfId="5" applyFont="1" applyBorder="1"/>
    <xf numFmtId="0" fontId="14" fillId="3" borderId="38" xfId="5" applyFont="1" applyBorder="1"/>
    <xf numFmtId="0" fontId="22" fillId="0" borderId="0" xfId="0" applyFont="1" applyAlignment="1">
      <alignment wrapText="1"/>
    </xf>
    <xf numFmtId="0" fontId="22" fillId="0" borderId="0" xfId="0" applyFont="1"/>
    <xf numFmtId="10" fontId="22" fillId="0" borderId="0" xfId="0" applyNumberFormat="1" applyFont="1" applyAlignment="1">
      <alignment wrapText="1"/>
    </xf>
    <xf numFmtId="1" fontId="22" fillId="0" borderId="0" xfId="0" applyNumberFormat="1" applyFont="1" applyAlignment="1">
      <alignment wrapText="1"/>
    </xf>
    <xf numFmtId="10" fontId="22" fillId="0" borderId="80" xfId="0" applyNumberFormat="1" applyFont="1" applyBorder="1" applyAlignment="1">
      <alignment horizontal="right" vertical="center" wrapText="1"/>
    </xf>
    <xf numFmtId="10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0" fontId="22" fillId="0" borderId="42" xfId="0" applyFont="1" applyBorder="1" applyAlignment="1">
      <alignment wrapText="1"/>
    </xf>
    <xf numFmtId="0" fontId="23" fillId="0" borderId="42" xfId="0" applyFont="1" applyBorder="1" applyAlignment="1">
      <alignment wrapText="1"/>
    </xf>
    <xf numFmtId="10" fontId="24" fillId="0" borderId="42" xfId="2" applyNumberFormat="1" applyFont="1" applyFill="1" applyBorder="1" applyAlignment="1" applyProtection="1">
      <alignment vertical="top"/>
      <protection locked="0"/>
    </xf>
    <xf numFmtId="1" fontId="24" fillId="0" borderId="42" xfId="0" applyNumberFormat="1" applyFont="1" applyBorder="1" applyAlignment="1" applyProtection="1">
      <alignment vertical="top"/>
      <protection locked="0"/>
    </xf>
    <xf numFmtId="0" fontId="27" fillId="0" borderId="0" xfId="0" applyFont="1"/>
    <xf numFmtId="10" fontId="22" fillId="0" borderId="0" xfId="2" applyNumberFormat="1" applyFont="1" applyFill="1"/>
    <xf numFmtId="2" fontId="22" fillId="0" borderId="0" xfId="0" applyNumberFormat="1" applyFont="1"/>
    <xf numFmtId="0" fontId="22" fillId="0" borderId="42" xfId="0" applyFont="1" applyBorder="1"/>
    <xf numFmtId="0" fontId="26" fillId="0" borderId="42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3" fillId="0" borderId="42" xfId="0" applyFont="1" applyBorder="1"/>
    <xf numFmtId="2" fontId="22" fillId="0" borderId="42" xfId="0" applyNumberFormat="1" applyFont="1" applyBorder="1"/>
    <xf numFmtId="175" fontId="22" fillId="0" borderId="42" xfId="0" applyNumberFormat="1" applyFont="1" applyBorder="1"/>
    <xf numFmtId="10" fontId="22" fillId="0" borderId="42" xfId="2" applyNumberFormat="1" applyFont="1" applyFill="1" applyBorder="1"/>
    <xf numFmtId="10" fontId="22" fillId="0" borderId="0" xfId="0" applyNumberFormat="1" applyFont="1" applyAlignment="1">
      <alignment horizontal="right" vertical="center" wrapText="1"/>
    </xf>
    <xf numFmtId="0" fontId="23" fillId="0" borderId="81" xfId="0" applyFont="1" applyBorder="1" applyAlignment="1">
      <alignment wrapText="1"/>
    </xf>
    <xf numFmtId="10" fontId="22" fillId="0" borderId="4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wrapText="1"/>
    </xf>
    <xf numFmtId="0" fontId="22" fillId="0" borderId="6" xfId="0" applyFont="1" applyBorder="1"/>
    <xf numFmtId="10" fontId="22" fillId="0" borderId="6" xfId="0" applyNumberFormat="1" applyFont="1" applyBorder="1" applyAlignment="1">
      <alignment horizontal="right" vertical="center" wrapText="1"/>
    </xf>
    <xf numFmtId="10" fontId="22" fillId="0" borderId="82" xfId="0" applyNumberFormat="1" applyFont="1" applyBorder="1" applyAlignment="1">
      <alignment horizontal="right" vertical="center" wrapText="1"/>
    </xf>
    <xf numFmtId="0" fontId="25" fillId="0" borderId="42" xfId="0" applyFont="1" applyBorder="1" applyAlignment="1">
      <alignment wrapText="1"/>
    </xf>
    <xf numFmtId="168" fontId="22" fillId="0" borderId="42" xfId="1" applyNumberFormat="1" applyFont="1" applyFill="1" applyBorder="1" applyAlignment="1">
      <alignment horizontal="right" vertical="center" wrapText="1"/>
    </xf>
    <xf numFmtId="10" fontId="22" fillId="0" borderId="42" xfId="0" applyNumberFormat="1" applyFont="1" applyBorder="1" applyAlignment="1">
      <alignment horizontal="right" vertical="center"/>
    </xf>
    <xf numFmtId="4" fontId="22" fillId="0" borderId="42" xfId="0" applyNumberFormat="1" applyFont="1" applyBorder="1" applyAlignment="1">
      <alignment horizontal="right" vertical="center"/>
    </xf>
    <xf numFmtId="10" fontId="22" fillId="0" borderId="42" xfId="2" applyNumberFormat="1" applyFont="1" applyFill="1" applyBorder="1" applyAlignment="1">
      <alignment horizontal="right" vertical="center"/>
    </xf>
    <xf numFmtId="0" fontId="26" fillId="0" borderId="42" xfId="0" applyFont="1" applyBorder="1"/>
    <xf numFmtId="179" fontId="22" fillId="0" borderId="42" xfId="0" applyNumberFormat="1" applyFont="1" applyBorder="1" applyAlignment="1">
      <alignment horizontal="right" vertical="center"/>
    </xf>
    <xf numFmtId="0" fontId="26" fillId="0" borderId="42" xfId="0" applyFont="1" applyBorder="1" applyAlignment="1">
      <alignment wrapText="1"/>
    </xf>
    <xf numFmtId="1" fontId="28" fillId="0" borderId="42" xfId="0" applyNumberFormat="1" applyFont="1" applyBorder="1" applyAlignment="1" applyProtection="1">
      <alignment vertical="top"/>
      <protection locked="0"/>
    </xf>
    <xf numFmtId="10" fontId="0" fillId="0" borderId="42" xfId="2" applyNumberFormat="1" applyFont="1" applyFill="1" applyBorder="1"/>
    <xf numFmtId="0" fontId="10" fillId="3" borderId="32" xfId="11" applyFont="1" applyBorder="1"/>
    <xf numFmtId="0" fontId="10" fillId="3" borderId="33" xfId="11" applyFont="1" applyBorder="1"/>
    <xf numFmtId="0" fontId="21" fillId="3" borderId="35" xfId="11" applyFont="1" applyBorder="1"/>
    <xf numFmtId="0" fontId="10" fillId="3" borderId="6" xfId="11" applyFont="1"/>
    <xf numFmtId="168" fontId="10" fillId="3" borderId="6" xfId="3" applyNumberFormat="1" applyFont="1" applyFill="1" applyBorder="1"/>
    <xf numFmtId="0" fontId="10" fillId="3" borderId="35" xfId="11" applyFont="1" applyBorder="1"/>
    <xf numFmtId="0" fontId="29" fillId="3" borderId="35" xfId="11" applyFont="1" applyBorder="1"/>
    <xf numFmtId="0" fontId="10" fillId="3" borderId="37" xfId="11" applyFont="1" applyBorder="1"/>
    <xf numFmtId="0" fontId="10" fillId="3" borderId="38" xfId="11" applyFont="1" applyBorder="1"/>
    <xf numFmtId="168" fontId="10" fillId="3" borderId="38" xfId="3" applyNumberFormat="1" applyFont="1" applyFill="1" applyBorder="1"/>
    <xf numFmtId="167" fontId="10" fillId="3" borderId="39" xfId="3" applyFont="1" applyFill="1" applyBorder="1"/>
    <xf numFmtId="0" fontId="21" fillId="3" borderId="83" xfId="12" applyFont="1" applyBorder="1" applyAlignment="1">
      <alignment horizontal="center"/>
    </xf>
    <xf numFmtId="0" fontId="14" fillId="0" borderId="0" xfId="0" applyFont="1"/>
    <xf numFmtId="0" fontId="21" fillId="3" borderId="84" xfId="12" applyFont="1" applyBorder="1" applyAlignment="1">
      <alignment horizontal="center"/>
    </xf>
    <xf numFmtId="0" fontId="10" fillId="3" borderId="84" xfId="12" applyFont="1" applyBorder="1"/>
    <xf numFmtId="0" fontId="10" fillId="3" borderId="85" xfId="12" applyFont="1" applyBorder="1"/>
    <xf numFmtId="0" fontId="31" fillId="3" borderId="86" xfId="13" applyFont="1" applyBorder="1"/>
    <xf numFmtId="0" fontId="31" fillId="3" borderId="87" xfId="13" applyFont="1" applyBorder="1"/>
    <xf numFmtId="0" fontId="32" fillId="3" borderId="89" xfId="13" applyFont="1" applyBorder="1"/>
    <xf numFmtId="0" fontId="31" fillId="3" borderId="6" xfId="13" applyFont="1"/>
    <xf numFmtId="180" fontId="31" fillId="3" borderId="6" xfId="4" applyNumberFormat="1" applyFont="1" applyFill="1" applyBorder="1" applyAlignment="1" applyProtection="1"/>
    <xf numFmtId="43" fontId="31" fillId="3" borderId="90" xfId="4" applyFont="1" applyFill="1" applyBorder="1" applyAlignment="1" applyProtection="1"/>
    <xf numFmtId="0" fontId="33" fillId="3" borderId="89" xfId="13" applyFont="1" applyBorder="1"/>
    <xf numFmtId="0" fontId="31" fillId="3" borderId="89" xfId="13" applyFont="1" applyBorder="1" applyAlignment="1">
      <alignment horizontal="left" vertical="top" indent="1"/>
    </xf>
    <xf numFmtId="0" fontId="10" fillId="3" borderId="6" xfId="13" applyFont="1"/>
    <xf numFmtId="0" fontId="31" fillId="3" borderId="89" xfId="13" applyFont="1" applyBorder="1"/>
    <xf numFmtId="0" fontId="31" fillId="3" borderId="91" xfId="13" applyFont="1" applyBorder="1"/>
    <xf numFmtId="0" fontId="31" fillId="3" borderId="92" xfId="13" applyFont="1" applyBorder="1"/>
    <xf numFmtId="180" fontId="31" fillId="3" borderId="92" xfId="4" applyNumberFormat="1" applyFont="1" applyFill="1" applyBorder="1" applyAlignment="1" applyProtection="1"/>
    <xf numFmtId="43" fontId="31" fillId="3" borderId="93" xfId="4" applyFont="1" applyFill="1" applyBorder="1" applyAlignment="1" applyProtection="1"/>
    <xf numFmtId="0" fontId="10" fillId="3" borderId="6" xfId="5" applyFont="1"/>
    <xf numFmtId="0" fontId="21" fillId="3" borderId="83" xfId="14" applyFont="1" applyBorder="1" applyAlignment="1">
      <alignment horizontal="center"/>
    </xf>
    <xf numFmtId="0" fontId="21" fillId="3" borderId="84" xfId="14" applyFont="1" applyBorder="1" applyAlignment="1">
      <alignment horizontal="center"/>
    </xf>
    <xf numFmtId="0" fontId="10" fillId="3" borderId="84" xfId="14" applyFont="1" applyBorder="1"/>
    <xf numFmtId="0" fontId="10" fillId="3" borderId="85" xfId="14" applyFont="1" applyBorder="1"/>
    <xf numFmtId="0" fontId="10" fillId="3" borderId="32" xfId="15" applyFont="1" applyBorder="1"/>
    <xf numFmtId="0" fontId="10" fillId="3" borderId="33" xfId="15" applyFont="1" applyBorder="1"/>
    <xf numFmtId="168" fontId="21" fillId="3" borderId="33" xfId="3" applyNumberFormat="1" applyFont="1" applyFill="1" applyBorder="1" applyAlignment="1">
      <alignment horizontal="center" vertical="top"/>
    </xf>
    <xf numFmtId="167" fontId="10" fillId="3" borderId="34" xfId="3" applyFont="1" applyFill="1" applyBorder="1"/>
    <xf numFmtId="0" fontId="21" fillId="3" borderId="35" xfId="15" applyFont="1" applyBorder="1"/>
    <xf numFmtId="0" fontId="10" fillId="3" borderId="6" xfId="15" applyFont="1"/>
    <xf numFmtId="0" fontId="29" fillId="3" borderId="35" xfId="15" applyFont="1" applyBorder="1"/>
    <xf numFmtId="0" fontId="9" fillId="3" borderId="35" xfId="15" applyFont="1" applyBorder="1" applyAlignment="1">
      <alignment horizontal="left" vertical="center" indent="1"/>
    </xf>
    <xf numFmtId="0" fontId="10" fillId="3" borderId="35" xfId="15" applyFont="1" applyBorder="1"/>
    <xf numFmtId="0" fontId="29" fillId="3" borderId="37" xfId="15" applyFont="1" applyBorder="1"/>
    <xf numFmtId="0" fontId="10" fillId="3" borderId="38" xfId="15" applyFont="1" applyBorder="1"/>
    <xf numFmtId="0" fontId="21" fillId="3" borderId="83" xfId="16" applyFont="1" applyBorder="1" applyAlignment="1">
      <alignment horizontal="center"/>
    </xf>
    <xf numFmtId="0" fontId="21" fillId="3" borderId="84" xfId="16" applyFont="1" applyBorder="1" applyAlignment="1">
      <alignment horizontal="center"/>
    </xf>
    <xf numFmtId="0" fontId="10" fillId="3" borderId="84" xfId="16" applyFont="1" applyBorder="1"/>
    <xf numFmtId="0" fontId="10" fillId="3" borderId="85" xfId="16" applyFont="1" applyBorder="1"/>
    <xf numFmtId="0" fontId="10" fillId="3" borderId="32" xfId="17" applyFont="1" applyBorder="1"/>
    <xf numFmtId="0" fontId="10" fillId="3" borderId="33" xfId="17" applyFont="1" applyBorder="1"/>
    <xf numFmtId="0" fontId="21" fillId="3" borderId="33" xfId="17" applyFont="1" applyBorder="1"/>
    <xf numFmtId="0" fontId="21" fillId="3" borderId="35" xfId="17" applyFont="1" applyBorder="1"/>
    <xf numFmtId="0" fontId="10" fillId="3" borderId="6" xfId="17" applyFont="1"/>
    <xf numFmtId="0" fontId="29" fillId="3" borderId="35" xfId="17" applyFont="1" applyBorder="1"/>
    <xf numFmtId="0" fontId="9" fillId="3" borderId="35" xfId="17" applyFont="1" applyBorder="1" applyAlignment="1">
      <alignment horizontal="left" vertical="center" indent="1"/>
    </xf>
    <xf numFmtId="0" fontId="10" fillId="3" borderId="35" xfId="17" applyFont="1" applyBorder="1"/>
    <xf numFmtId="0" fontId="10" fillId="3" borderId="37" xfId="17" applyFont="1" applyBorder="1"/>
    <xf numFmtId="0" fontId="10" fillId="3" borderId="38" xfId="17" applyFont="1" applyBorder="1"/>
    <xf numFmtId="0" fontId="21" fillId="3" borderId="83" xfId="18" applyFont="1" applyBorder="1" applyAlignment="1">
      <alignment horizontal="center"/>
    </xf>
    <xf numFmtId="0" fontId="21" fillId="3" borderId="84" xfId="18" applyFont="1" applyBorder="1" applyAlignment="1">
      <alignment horizontal="center"/>
    </xf>
    <xf numFmtId="0" fontId="10" fillId="3" borderId="84" xfId="18" applyFont="1" applyBorder="1"/>
    <xf numFmtId="0" fontId="10" fillId="3" borderId="85" xfId="18" applyFont="1" applyBorder="1"/>
    <xf numFmtId="0" fontId="0" fillId="0" borderId="84" xfId="0" applyBorder="1" applyAlignment="1">
      <alignment horizontal="center"/>
    </xf>
    <xf numFmtId="0" fontId="0" fillId="0" borderId="84" xfId="0" applyBorder="1"/>
    <xf numFmtId="0" fontId="0" fillId="0" borderId="85" xfId="0" applyBorder="1"/>
    <xf numFmtId="0" fontId="9" fillId="3" borderId="35" xfId="17" applyFont="1" applyBorder="1" applyAlignment="1">
      <alignment horizontal="left" vertical="center" wrapText="1" indent="1"/>
    </xf>
    <xf numFmtId="0" fontId="11" fillId="3" borderId="6" xfId="7"/>
    <xf numFmtId="0" fontId="7" fillId="0" borderId="0" xfId="0" applyFont="1" applyAlignment="1">
      <alignment horizontal="left" vertical="top"/>
    </xf>
    <xf numFmtId="0" fontId="18" fillId="3" borderId="6" xfId="7" applyFont="1" applyAlignment="1">
      <alignment horizontal="left" vertical="top"/>
    </xf>
    <xf numFmtId="0" fontId="7" fillId="3" borderId="6" xfId="7" applyFont="1" applyAlignment="1">
      <alignment horizontal="left" vertical="top"/>
    </xf>
    <xf numFmtId="0" fontId="15" fillId="3" borderId="35" xfId="0" applyFont="1" applyFill="1" applyBorder="1"/>
    <xf numFmtId="0" fontId="15" fillId="3" borderId="6" xfId="0" applyFont="1" applyFill="1" applyBorder="1"/>
    <xf numFmtId="0" fontId="14" fillId="3" borderId="42" xfId="0" applyFont="1" applyFill="1" applyBorder="1" applyAlignment="1">
      <alignment vertical="top" wrapText="1"/>
    </xf>
    <xf numFmtId="4" fontId="14" fillId="3" borderId="42" xfId="0" applyNumberFormat="1" applyFont="1" applyFill="1" applyBorder="1" applyAlignment="1">
      <alignment vertical="top" wrapText="1"/>
    </xf>
    <xf numFmtId="0" fontId="16" fillId="3" borderId="42" xfId="5" applyFont="1" applyBorder="1" applyAlignment="1">
      <alignment horizontal="center" vertical="center"/>
    </xf>
    <xf numFmtId="0" fontId="14" fillId="0" borderId="33" xfId="0" applyFont="1" applyBorder="1"/>
    <xf numFmtId="0" fontId="14" fillId="3" borderId="45" xfId="0" applyFont="1" applyFill="1" applyBorder="1" applyAlignment="1">
      <alignment vertical="top" wrapText="1"/>
    </xf>
    <xf numFmtId="10" fontId="26" fillId="0" borderId="42" xfId="0" applyNumberFormat="1" applyFont="1" applyBorder="1" applyAlignment="1">
      <alignment horizontal="right" vertical="center"/>
    </xf>
    <xf numFmtId="4" fontId="26" fillId="0" borderId="42" xfId="0" applyNumberFormat="1" applyFont="1" applyBorder="1" applyAlignment="1">
      <alignment horizontal="right" vertical="center"/>
    </xf>
    <xf numFmtId="179" fontId="26" fillId="0" borderId="42" xfId="0" applyNumberFormat="1" applyFont="1" applyBorder="1" applyAlignment="1">
      <alignment horizontal="right" vertical="center"/>
    </xf>
    <xf numFmtId="0" fontId="16" fillId="3" borderId="42" xfId="5" applyFont="1" applyBorder="1" applyAlignment="1">
      <alignment horizontal="center"/>
    </xf>
    <xf numFmtId="177" fontId="16" fillId="3" borderId="45" xfId="7" applyNumberFormat="1" applyFont="1" applyBorder="1" applyAlignment="1">
      <alignment horizontal="center" vertical="top"/>
    </xf>
    <xf numFmtId="177" fontId="16" fillId="3" borderId="35" xfId="7" applyNumberFormat="1" applyFont="1" applyBorder="1" applyAlignment="1">
      <alignment horizontal="center" vertical="top"/>
    </xf>
    <xf numFmtId="0" fontId="16" fillId="3" borderId="6" xfId="7" applyFont="1" applyAlignment="1">
      <alignment vertical="top" wrapText="1"/>
    </xf>
    <xf numFmtId="177" fontId="16" fillId="3" borderId="53" xfId="7" applyNumberFormat="1" applyFont="1" applyBorder="1" applyAlignment="1">
      <alignment horizontal="center" vertical="top"/>
    </xf>
    <xf numFmtId="0" fontId="16" fillId="3" borderId="6" xfId="5" applyFont="1" applyAlignment="1">
      <alignment vertical="top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4" fillId="3" borderId="42" xfId="0" applyFont="1" applyFill="1" applyBorder="1" applyAlignment="1">
      <alignment horizontal="center" vertical="center"/>
    </xf>
    <xf numFmtId="175" fontId="10" fillId="0" borderId="42" xfId="0" applyNumberFormat="1" applyFont="1" applyBorder="1"/>
    <xf numFmtId="175" fontId="14" fillId="3" borderId="66" xfId="5" applyNumberFormat="1" applyFont="1" applyBorder="1"/>
    <xf numFmtId="0" fontId="14" fillId="3" borderId="62" xfId="5" applyFont="1" applyBorder="1" applyAlignment="1">
      <alignment horizontal="center"/>
    </xf>
    <xf numFmtId="0" fontId="14" fillId="3" borderId="63" xfId="5" applyFont="1" applyBorder="1" applyAlignment="1">
      <alignment horizontal="center"/>
    </xf>
    <xf numFmtId="43" fontId="10" fillId="3" borderId="36" xfId="10" applyNumberFormat="1" applyFont="1" applyBorder="1"/>
    <xf numFmtId="0" fontId="18" fillId="3" borderId="45" xfId="5" applyFont="1" applyBorder="1"/>
    <xf numFmtId="0" fontId="14" fillId="4" borderId="35" xfId="0" applyFont="1" applyFill="1" applyBorder="1" applyAlignment="1">
      <alignment vertical="top"/>
    </xf>
    <xf numFmtId="0" fontId="22" fillId="0" borderId="42" xfId="0" applyFont="1" applyBorder="1" applyAlignment="1">
      <alignment wrapText="1"/>
    </xf>
    <xf numFmtId="168" fontId="21" fillId="3" borderId="33" xfId="3" applyNumberFormat="1" applyFont="1" applyFill="1" applyBorder="1" applyAlignment="1">
      <alignment horizontal="center"/>
    </xf>
    <xf numFmtId="168" fontId="21" fillId="3" borderId="34" xfId="3" applyNumberFormat="1" applyFont="1" applyFill="1" applyBorder="1" applyAlignment="1">
      <alignment horizontal="center"/>
    </xf>
    <xf numFmtId="0" fontId="30" fillId="3" borderId="35" xfId="11" applyFont="1" applyBorder="1" applyAlignment="1">
      <alignment horizontal="left" vertical="top" wrapText="1"/>
    </xf>
    <xf numFmtId="0" fontId="30" fillId="3" borderId="6" xfId="11" applyFont="1" applyAlignment="1">
      <alignment horizontal="left" vertical="top" wrapText="1"/>
    </xf>
    <xf numFmtId="0" fontId="14" fillId="3" borderId="50" xfId="0" applyFont="1" applyFill="1" applyBorder="1" applyAlignment="1">
      <alignment horizontal="left"/>
    </xf>
    <xf numFmtId="0" fontId="14" fillId="3" borderId="51" xfId="0" applyFont="1" applyFill="1" applyBorder="1" applyAlignment="1">
      <alignment horizontal="left"/>
    </xf>
    <xf numFmtId="0" fontId="14" fillId="3" borderId="52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 wrapText="1"/>
    </xf>
    <xf numFmtId="0" fontId="10" fillId="4" borderId="51" xfId="0" applyFont="1" applyFill="1" applyBorder="1" applyAlignment="1">
      <alignment horizontal="left" wrapText="1"/>
    </xf>
    <xf numFmtId="0" fontId="10" fillId="4" borderId="52" xfId="0" applyFont="1" applyFill="1" applyBorder="1" applyAlignment="1">
      <alignment horizontal="left" wrapText="1"/>
    </xf>
    <xf numFmtId="0" fontId="23" fillId="0" borderId="42" xfId="0" applyFont="1" applyBorder="1" applyAlignment="1">
      <alignment wrapText="1"/>
    </xf>
    <xf numFmtId="0" fontId="23" fillId="0" borderId="4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13" fillId="3" borderId="35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4" fillId="3" borderId="40" xfId="0" applyFont="1" applyFill="1" applyBorder="1" applyAlignment="1">
      <alignment vertical="center"/>
    </xf>
    <xf numFmtId="0" fontId="14" fillId="3" borderId="43" xfId="0" applyFont="1" applyFill="1" applyBorder="1" applyAlignment="1">
      <alignment vertical="center"/>
    </xf>
    <xf numFmtId="0" fontId="14" fillId="3" borderId="41" xfId="0" applyFont="1" applyFill="1" applyBorder="1" applyAlignment="1">
      <alignment vertical="center"/>
    </xf>
    <xf numFmtId="0" fontId="14" fillId="3" borderId="44" xfId="0" applyFont="1" applyFill="1" applyBorder="1" applyAlignment="1">
      <alignment vertical="center"/>
    </xf>
    <xf numFmtId="167" fontId="14" fillId="4" borderId="47" xfId="3" applyFont="1" applyFill="1" applyBorder="1" applyAlignment="1">
      <alignment horizontal="center" vertical="center"/>
    </xf>
    <xf numFmtId="167" fontId="14" fillId="4" borderId="48" xfId="3" applyFont="1" applyFill="1" applyBorder="1" applyAlignment="1">
      <alignment horizontal="center" vertical="center"/>
    </xf>
    <xf numFmtId="180" fontId="32" fillId="3" borderId="87" xfId="4" applyNumberFormat="1" applyFont="1" applyFill="1" applyBorder="1" applyAlignment="1" applyProtection="1">
      <alignment horizontal="left"/>
    </xf>
    <xf numFmtId="180" fontId="32" fillId="3" borderId="88" xfId="4" applyNumberFormat="1" applyFont="1" applyFill="1" applyBorder="1" applyAlignment="1" applyProtection="1">
      <alignment horizontal="left"/>
    </xf>
    <xf numFmtId="0" fontId="16" fillId="3" borderId="45" xfId="5" applyFont="1" applyBorder="1" applyAlignment="1">
      <alignment vertical="center"/>
    </xf>
    <xf numFmtId="0" fontId="16" fillId="3" borderId="42" xfId="5" applyFont="1" applyBorder="1" applyAlignment="1">
      <alignment horizontal="center" vertical="center"/>
    </xf>
    <xf numFmtId="15" fontId="16" fillId="3" borderId="35" xfId="5" applyNumberFormat="1" applyFont="1" applyBorder="1" applyAlignment="1">
      <alignment horizontal="left" vertical="top" wrapText="1"/>
    </xf>
    <xf numFmtId="15" fontId="16" fillId="3" borderId="6" xfId="5" applyNumberFormat="1" applyFont="1" applyAlignment="1">
      <alignment horizontal="left" vertical="top" wrapText="1"/>
    </xf>
    <xf numFmtId="15" fontId="16" fillId="3" borderId="36" xfId="5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1" fillId="3" borderId="33" xfId="17" applyFont="1" applyBorder="1" applyAlignment="1">
      <alignment horizontal="left"/>
    </xf>
    <xf numFmtId="0" fontId="21" fillId="3" borderId="34" xfId="17" applyFont="1" applyBorder="1" applyAlignment="1">
      <alignment horizontal="left"/>
    </xf>
    <xf numFmtId="0" fontId="18" fillId="3" borderId="6" xfId="19" applyFont="1" applyAlignment="1">
      <alignment horizontal="left" vertical="top" wrapText="1"/>
    </xf>
    <xf numFmtId="0" fontId="16" fillId="3" borderId="60" xfId="5" applyFont="1" applyBorder="1" applyAlignment="1">
      <alignment vertical="center"/>
    </xf>
    <xf numFmtId="0" fontId="16" fillId="3" borderId="43" xfId="5" applyFont="1" applyBorder="1" applyAlignment="1">
      <alignment vertical="center"/>
    </xf>
    <xf numFmtId="0" fontId="16" fillId="3" borderId="61" xfId="5" applyFont="1" applyBorder="1" applyAlignment="1">
      <alignment horizontal="center" vertical="center"/>
    </xf>
    <xf numFmtId="0" fontId="16" fillId="3" borderId="44" xfId="5" applyFont="1" applyBorder="1" applyAlignment="1">
      <alignment horizontal="center" vertical="center"/>
    </xf>
    <xf numFmtId="4" fontId="17" fillId="3" borderId="41" xfId="5" applyNumberFormat="1" applyFont="1" applyBorder="1" applyAlignment="1">
      <alignment horizontal="center" vertical="center" wrapText="1"/>
    </xf>
    <xf numFmtId="4" fontId="17" fillId="3" borderId="68" xfId="5" applyNumberFormat="1" applyFont="1" applyBorder="1" applyAlignment="1">
      <alignment horizontal="center" vertical="center" wrapText="1"/>
    </xf>
    <xf numFmtId="0" fontId="21" fillId="3" borderId="33" xfId="17" applyFont="1" applyBorder="1" applyAlignment="1">
      <alignment horizontal="center"/>
    </xf>
    <xf numFmtId="0" fontId="21" fillId="3" borderId="34" xfId="17" applyFont="1" applyBorder="1" applyAlignment="1">
      <alignment horizontal="center"/>
    </xf>
    <xf numFmtId="167" fontId="17" fillId="4" borderId="74" xfId="3" applyFont="1" applyFill="1" applyBorder="1" applyAlignment="1">
      <alignment horizontal="center" vertical="center"/>
    </xf>
    <xf numFmtId="167" fontId="17" fillId="4" borderId="75" xfId="3" applyFont="1" applyFill="1" applyBorder="1" applyAlignment="1">
      <alignment horizontal="center" vertical="center"/>
    </xf>
    <xf numFmtId="167" fontId="17" fillId="4" borderId="76" xfId="3" applyFont="1" applyFill="1" applyBorder="1" applyAlignment="1">
      <alignment horizontal="center" vertical="center"/>
    </xf>
    <xf numFmtId="0" fontId="14" fillId="3" borderId="60" xfId="5" applyFont="1" applyBorder="1" applyAlignment="1">
      <alignment vertical="center"/>
    </xf>
    <xf numFmtId="0" fontId="14" fillId="3" borderId="43" xfId="5" applyFont="1" applyBorder="1" applyAlignment="1">
      <alignment vertical="center"/>
    </xf>
    <xf numFmtId="0" fontId="14" fillId="3" borderId="61" xfId="5" applyFont="1" applyBorder="1" applyAlignment="1">
      <alignment horizontal="center" vertical="center"/>
    </xf>
    <xf numFmtId="0" fontId="14" fillId="3" borderId="44" xfId="5" applyFont="1" applyBorder="1" applyAlignment="1">
      <alignment horizontal="center" vertical="center"/>
    </xf>
    <xf numFmtId="4" fontId="18" fillId="3" borderId="41" xfId="5" applyNumberFormat="1" applyFont="1" applyBorder="1" applyAlignment="1">
      <alignment horizontal="center" vertical="center" wrapText="1"/>
    </xf>
    <xf numFmtId="4" fontId="18" fillId="3" borderId="68" xfId="5" applyNumberFormat="1" applyFont="1" applyBorder="1" applyAlignment="1">
      <alignment horizontal="center" vertical="center" wrapText="1"/>
    </xf>
    <xf numFmtId="15" fontId="16" fillId="0" borderId="35" xfId="5" applyNumberFormat="1" applyFont="1" applyFill="1" applyBorder="1" applyAlignment="1">
      <alignment horizontal="left" vertical="top" wrapText="1"/>
    </xf>
    <xf numFmtId="15" fontId="16" fillId="0" borderId="6" xfId="5" applyNumberFormat="1" applyFont="1" applyFill="1" applyAlignment="1">
      <alignment horizontal="left" vertical="top" wrapText="1"/>
    </xf>
    <xf numFmtId="15" fontId="16" fillId="0" borderId="36" xfId="5" applyNumberFormat="1" applyFont="1" applyFill="1" applyBorder="1" applyAlignment="1">
      <alignment horizontal="left" vertical="top" wrapText="1"/>
    </xf>
  </cellXfs>
  <cellStyles count="20">
    <cellStyle name="Comma" xfId="1" builtinId="3"/>
    <cellStyle name="Comma 2" xfId="4" xr:uid="{19989EC8-DBD2-4ABF-8B60-160808B33A8C}"/>
    <cellStyle name="Comma 3" xfId="3" xr:uid="{EBABD14E-302D-4D5C-8488-6B81B8F50EC9}"/>
    <cellStyle name="Comma 4" xfId="9" xr:uid="{9B77CA0C-7B56-4B11-A6B0-DD14A5D138D6}"/>
    <cellStyle name="Normal" xfId="0" builtinId="0"/>
    <cellStyle name="Normal 10" xfId="16" xr:uid="{44A57847-C0B2-4E99-B70F-5F8604C95A22}"/>
    <cellStyle name="Normal 11" xfId="17" xr:uid="{775C924C-2DA4-490B-9CCD-DC67FA7F2DD0}"/>
    <cellStyle name="Normal 12" xfId="18" xr:uid="{876D5528-2E89-4A75-9556-00E17D05D13B}"/>
    <cellStyle name="Normal 13" xfId="10" xr:uid="{42A6FD11-AE32-4993-B428-57B41E6AB3D6}"/>
    <cellStyle name="Normal 14" xfId="19" xr:uid="{BD0AD8CB-0433-4B22-B4F9-7AF210ABEB4B}"/>
    <cellStyle name="Normal 2" xfId="5" xr:uid="{C47E3E4F-EFF4-4E44-A266-E5D1558E63F7}"/>
    <cellStyle name="Normal 2 2" xfId="6" xr:uid="{4AC90CD5-8AD1-41C1-B0CC-0D4FE9DDFF84}"/>
    <cellStyle name="Normal 4" xfId="7" xr:uid="{8C226449-6628-45B2-B325-4573BFAC7E42}"/>
    <cellStyle name="Normal 5" xfId="11" xr:uid="{522C6F4A-1C9A-45EB-BCDA-8DCC7417B1C1}"/>
    <cellStyle name="Normal 6" xfId="12" xr:uid="{F5515C86-C6B2-4AF2-B922-2DF449596157}"/>
    <cellStyle name="Normal 7" xfId="13" xr:uid="{59993EDC-5385-4674-A721-0AAC9E5864AF}"/>
    <cellStyle name="Normal 8" xfId="14" xr:uid="{EFA0E9D1-55BA-4BFB-8CAE-7F9E3F21DB57}"/>
    <cellStyle name="Normal 9" xfId="15" xr:uid="{384EDA5B-E42D-4682-B53A-618498E2A845}"/>
    <cellStyle name="Percent" xfId="2" builtinId="5"/>
    <cellStyle name="Percent 2" xfId="8" xr:uid="{7C939434-20FA-41F2-8278-2601269F73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438149</xdr:colOff>
      <xdr:row>271</xdr:row>
      <xdr:rowOff>15240</xdr:rowOff>
    </xdr:from>
    <xdr:to>
      <xdr:col>6</xdr:col>
      <xdr:colOff>847724</xdr:colOff>
      <xdr:row>280</xdr:row>
      <xdr:rowOff>161925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EAC0BA65-6D9A-49FA-88E7-9D2B57A5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49" y="50478690"/>
          <a:ext cx="2847975" cy="18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284</xdr:row>
      <xdr:rowOff>15241</xdr:rowOff>
    </xdr:from>
    <xdr:to>
      <xdr:col>1</xdr:col>
      <xdr:colOff>3453512</xdr:colOff>
      <xdr:row>294</xdr:row>
      <xdr:rowOff>142875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527B1AFE-9CF1-479B-ABC0-A8DDAC49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2974241"/>
          <a:ext cx="3386837" cy="203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329564</xdr:colOff>
      <xdr:row>162</xdr:row>
      <xdr:rowOff>30481</xdr:rowOff>
    </xdr:from>
    <xdr:to>
      <xdr:col>6</xdr:col>
      <xdr:colOff>866774</xdr:colOff>
      <xdr:row>171</xdr:row>
      <xdr:rowOff>123825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A7C20F95-E499-484A-BA90-B951E5BF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39" y="35939731"/>
          <a:ext cx="2794635" cy="180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91441</xdr:colOff>
      <xdr:row>175</xdr:row>
      <xdr:rowOff>19049</xdr:rowOff>
    </xdr:from>
    <xdr:to>
      <xdr:col>1</xdr:col>
      <xdr:colOff>3705225</xdr:colOff>
      <xdr:row>184</xdr:row>
      <xdr:rowOff>171449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61ED3C88-1A4D-401D-B6A9-ABE76E81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1" y="38423849"/>
          <a:ext cx="3613784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1628775</xdr:colOff>
      <xdr:row>149</xdr:row>
      <xdr:rowOff>0</xdr:rowOff>
    </xdr:from>
    <xdr:to>
      <xdr:col>6</xdr:col>
      <xdr:colOff>0</xdr:colOff>
      <xdr:row>157</xdr:row>
      <xdr:rowOff>171450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386A9F71-1BCA-4F9C-8A04-41B91C0A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7441525"/>
          <a:ext cx="22860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</xdr:colOff>
      <xdr:row>161</xdr:row>
      <xdr:rowOff>24764</xdr:rowOff>
    </xdr:from>
    <xdr:to>
      <xdr:col>1</xdr:col>
      <xdr:colOff>3627273</xdr:colOff>
      <xdr:row>171</xdr:row>
      <xdr:rowOff>171449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9403873D-B749-483E-9007-655D968A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29771339"/>
          <a:ext cx="3577743" cy="2051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1223010</xdr:colOff>
      <xdr:row>320</xdr:row>
      <xdr:rowOff>32385</xdr:rowOff>
    </xdr:from>
    <xdr:to>
      <xdr:col>5</xdr:col>
      <xdr:colOff>1057275</xdr:colOff>
      <xdr:row>328</xdr:row>
      <xdr:rowOff>64770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1ED2A4-CBAE-49F4-AB3D-8F77191E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0310" y="58934985"/>
          <a:ext cx="2339340" cy="155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333</xdr:row>
      <xdr:rowOff>62865</xdr:rowOff>
    </xdr:from>
    <xdr:to>
      <xdr:col>1</xdr:col>
      <xdr:colOff>3703320</xdr:colOff>
      <xdr:row>343</xdr:row>
      <xdr:rowOff>161925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47B5D0BD-F9E2-4B2F-9664-DF08AFAA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1461015"/>
          <a:ext cx="367284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</xdr:colOff>
      <xdr:row>308</xdr:row>
      <xdr:rowOff>0</xdr:rowOff>
    </xdr:from>
    <xdr:to>
      <xdr:col>5</xdr:col>
      <xdr:colOff>1221105</xdr:colOff>
      <xdr:row>316</xdr:row>
      <xdr:rowOff>85725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7C2D6D9F-0BC7-4AA3-823F-7B657698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1765" y="52292250"/>
          <a:ext cx="232981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320</xdr:row>
      <xdr:rowOff>167640</xdr:rowOff>
    </xdr:from>
    <xdr:to>
      <xdr:col>1</xdr:col>
      <xdr:colOff>3752850</xdr:colOff>
      <xdr:row>331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722367-7AEB-480D-BB4D-93E5A321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4764940"/>
          <a:ext cx="36957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287</xdr:row>
      <xdr:rowOff>26670</xdr:rowOff>
    </xdr:from>
    <xdr:to>
      <xdr:col>1</xdr:col>
      <xdr:colOff>3943350</xdr:colOff>
      <xdr:row>297</xdr:row>
      <xdr:rowOff>120015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DC6230DD-909E-4A33-99AB-1FE3DCC4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" y="43193970"/>
          <a:ext cx="3846195" cy="1998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1381126</xdr:colOff>
      <xdr:row>273</xdr:row>
      <xdr:rowOff>34290</xdr:rowOff>
    </xdr:from>
    <xdr:to>
      <xdr:col>5</xdr:col>
      <xdr:colOff>1390650</xdr:colOff>
      <xdr:row>281</xdr:row>
      <xdr:rowOff>72390</xdr:rowOff>
    </xdr:to>
    <xdr:pic>
      <xdr:nvPicPr>
        <xdr:cNvPr id="3" name="image15.png">
          <a:extLst>
            <a:ext uri="{FF2B5EF4-FFF2-40B4-BE49-F238E27FC236}">
              <a16:creationId xmlns:a16="http://schemas.microsoft.com/office/drawing/2014/main" id="{DD218568-6546-42B6-87A9-2A610BDD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6" y="49488090"/>
          <a:ext cx="2505074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AMC\2024-2025\April-2024\30042024\DB\IN_MF_CONSOLIDATED_HOLDING_REPORT_v2.xls" TargetMode="External"/><Relationship Id="rId1" Type="http://schemas.openxmlformats.org/officeDocument/2006/relationships/externalLinkPath" Target="/AMC/2024-2025/April-2024/30042024/DB/IN_MF_CONSOLIDATED_HOLDING_REPORT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bt"/>
      <sheetName val="Equity"/>
    </sheetNames>
    <sheetDataSet>
      <sheetData sheetId="0"/>
      <sheetData sheetId="1">
        <row r="372">
          <cell r="D372" t="str">
            <v>INE040A16EP6</v>
          </cell>
          <cell r="E372" t="str">
            <v>HDFC Bank Limited CD (MD 28/02/2025)</v>
          </cell>
          <cell r="F372" t="str">
            <v>CD</v>
          </cell>
          <cell r="G372" t="str">
            <v>Certificate of Deposit</v>
          </cell>
          <cell r="H372">
            <v>1000000</v>
          </cell>
          <cell r="I372">
            <v>100</v>
          </cell>
          <cell r="J372">
            <v>94.070499999999996</v>
          </cell>
          <cell r="K372">
            <v>94.067599999999999</v>
          </cell>
          <cell r="L372">
            <v>-3.0828893263993125E-5</v>
          </cell>
          <cell r="M372" t="str">
            <v>INR</v>
          </cell>
          <cell r="N372">
            <v>93.675700000000006</v>
          </cell>
          <cell r="O372">
            <v>93675700</v>
          </cell>
          <cell r="P372">
            <v>94175492.799999997</v>
          </cell>
          <cell r="Q372">
            <v>94067600</v>
          </cell>
          <cell r="R372">
            <v>100000000</v>
          </cell>
          <cell r="S372">
            <v>-107892.8</v>
          </cell>
          <cell r="T372">
            <v>-22122.799999999999</v>
          </cell>
          <cell r="U372">
            <v>1.9599999999999999E-2</v>
          </cell>
          <cell r="V372">
            <v>2.4500000000000001E-2</v>
          </cell>
          <cell r="W372">
            <v>0</v>
          </cell>
          <cell r="X372">
            <v>499792.8</v>
          </cell>
          <cell r="Y372">
            <v>45412</v>
          </cell>
          <cell r="Z372" t="str">
            <v>CARE A1+</v>
          </cell>
        </row>
        <row r="373">
          <cell r="D373" t="str">
            <v>INE160A16OH8</v>
          </cell>
          <cell r="E373" t="str">
            <v>Punjab National Bank CD (MD 31/01/2025)</v>
          </cell>
          <cell r="F373" t="str">
            <v>CD</v>
          </cell>
          <cell r="G373" t="str">
            <v>Certificate of Deposit</v>
          </cell>
          <cell r="H373">
            <v>1000000</v>
          </cell>
          <cell r="I373">
            <v>100</v>
          </cell>
          <cell r="J373">
            <v>94.599299999999999</v>
          </cell>
          <cell r="K373">
            <v>94.611099999999993</v>
          </cell>
          <cell r="L373">
            <v>1.2472109509349325E-4</v>
          </cell>
          <cell r="M373" t="str">
            <v>INR</v>
          </cell>
          <cell r="N373">
            <v>93.332800000000006</v>
          </cell>
          <cell r="O373">
            <v>93332800</v>
          </cell>
          <cell r="P373">
            <v>94543214.459999993</v>
          </cell>
          <cell r="Q373">
            <v>94611100</v>
          </cell>
          <cell r="R373">
            <v>100000000</v>
          </cell>
          <cell r="S373">
            <v>67885.539999999994</v>
          </cell>
          <cell r="T373">
            <v>-8042.86</v>
          </cell>
          <cell r="U373">
            <v>1.9800000000000002E-2</v>
          </cell>
          <cell r="V373">
            <v>2.47E-2</v>
          </cell>
          <cell r="W373">
            <v>0</v>
          </cell>
          <cell r="X373">
            <v>1210414.46</v>
          </cell>
          <cell r="Y373">
            <v>45412</v>
          </cell>
          <cell r="Z373" t="str">
            <v>CRISIL A1+</v>
          </cell>
        </row>
        <row r="374">
          <cell r="D374" t="str">
            <v>INE692A16GX3</v>
          </cell>
          <cell r="E374" t="str">
            <v>Union Bank of India CD (MD 21/02/2025)</v>
          </cell>
          <cell r="F374" t="str">
            <v>CD</v>
          </cell>
          <cell r="G374" t="str">
            <v>Certificate of Deposit</v>
          </cell>
          <cell r="H374">
            <v>1000000</v>
          </cell>
          <cell r="I374">
            <v>100</v>
          </cell>
          <cell r="J374">
            <v>94.186899999999994</v>
          </cell>
          <cell r="K374">
            <v>94.198099999999997</v>
          </cell>
          <cell r="L374">
            <v>1.1889836419205908E-4</v>
          </cell>
          <cell r="M374" t="str">
            <v>INR</v>
          </cell>
          <cell r="N374">
            <v>93.0441</v>
          </cell>
          <cell r="O374">
            <v>93044100</v>
          </cell>
          <cell r="P374">
            <v>94167290.700000003</v>
          </cell>
          <cell r="Q374">
            <v>94198100</v>
          </cell>
          <cell r="R374">
            <v>100000000</v>
          </cell>
          <cell r="S374">
            <v>30809.3</v>
          </cell>
          <cell r="T374">
            <v>-8505.1</v>
          </cell>
          <cell r="U374">
            <v>1.9699999999999999E-2</v>
          </cell>
          <cell r="V374">
            <v>2.46E-2</v>
          </cell>
          <cell r="W374">
            <v>0</v>
          </cell>
          <cell r="X374">
            <v>1123190.7</v>
          </cell>
          <cell r="Y374">
            <v>45412</v>
          </cell>
          <cell r="Z374" t="str">
            <v>ICRA A1+</v>
          </cell>
        </row>
        <row r="375">
          <cell r="F375" t="str">
            <v>CD TOTAL</v>
          </cell>
          <cell r="O375">
            <v>280052600</v>
          </cell>
          <cell r="P375">
            <v>282885997.95999998</v>
          </cell>
          <cell r="Q375">
            <v>282876800</v>
          </cell>
          <cell r="S375">
            <v>-9197.9599999999991</v>
          </cell>
          <cell r="T375">
            <v>-38670.76</v>
          </cell>
          <cell r="U375">
            <v>5.91E-2</v>
          </cell>
          <cell r="V375">
            <v>7.3800000000000004E-2</v>
          </cell>
          <cell r="W375">
            <v>0</v>
          </cell>
          <cell r="X375">
            <v>2833397.96</v>
          </cell>
        </row>
        <row r="376">
          <cell r="D376" t="str">
            <v>INE261F08DQ4</v>
          </cell>
          <cell r="E376" t="str">
            <v>7.25% NABARD Sr 23C NCD (MD 01/08/2025)</v>
          </cell>
          <cell r="F376" t="str">
            <v>CORPORATE</v>
          </cell>
          <cell r="G376" t="str">
            <v>Corporate Bond</v>
          </cell>
          <cell r="H376">
            <v>1000000</v>
          </cell>
          <cell r="I376">
            <v>100</v>
          </cell>
          <cell r="J376">
            <v>99.329300000000003</v>
          </cell>
          <cell r="K376">
            <v>99.296499999999995</v>
          </cell>
          <cell r="L376">
            <v>-3.3032382813090086E-4</v>
          </cell>
          <cell r="M376" t="str">
            <v>INR</v>
          </cell>
          <cell r="N376">
            <v>99.131</v>
          </cell>
          <cell r="O376">
            <v>99131000</v>
          </cell>
          <cell r="P376">
            <v>99131000</v>
          </cell>
          <cell r="Q376">
            <v>99296500</v>
          </cell>
          <cell r="R376">
            <v>100000000</v>
          </cell>
          <cell r="S376">
            <v>165500</v>
          </cell>
          <cell r="T376">
            <v>-32800</v>
          </cell>
          <cell r="U376">
            <v>2.07E-2</v>
          </cell>
          <cell r="V376">
            <v>2.5899999999999999E-2</v>
          </cell>
          <cell r="W376">
            <v>5566256.8300000001</v>
          </cell>
          <cell r="X376">
            <v>0</v>
          </cell>
          <cell r="Y376">
            <v>45412</v>
          </cell>
          <cell r="Z376" t="str">
            <v>CRISIL AAA</v>
          </cell>
        </row>
        <row r="377">
          <cell r="D377" t="str">
            <v>INE134E08HD5</v>
          </cell>
          <cell r="E377" t="str">
            <v>8.39% Power Finance Corp Ltd  NCD SrC (MD19/04/25)</v>
          </cell>
          <cell r="F377" t="str">
            <v>CORPORATE</v>
          </cell>
          <cell r="G377" t="str">
            <v>Corporate Bond</v>
          </cell>
          <cell r="H377">
            <v>1000000</v>
          </cell>
          <cell r="I377">
            <v>100</v>
          </cell>
          <cell r="J377">
            <v>100.6129</v>
          </cell>
          <cell r="K377">
            <v>100.5699</v>
          </cell>
          <cell r="L377">
            <v>-4.2756331665836397E-4</v>
          </cell>
          <cell r="M377" t="str">
            <v>INR</v>
          </cell>
          <cell r="N377">
            <v>100.58240000000001</v>
          </cell>
          <cell r="O377">
            <v>100582400</v>
          </cell>
          <cell r="P377">
            <v>100582400</v>
          </cell>
          <cell r="Q377">
            <v>100569900</v>
          </cell>
          <cell r="R377">
            <v>100000000</v>
          </cell>
          <cell r="S377">
            <v>-12500</v>
          </cell>
          <cell r="T377">
            <v>-43000</v>
          </cell>
          <cell r="U377">
            <v>2.1000000000000001E-2</v>
          </cell>
          <cell r="V377">
            <v>2.6200000000000001E-2</v>
          </cell>
          <cell r="W377">
            <v>988410.96</v>
          </cell>
          <cell r="X377">
            <v>0</v>
          </cell>
          <cell r="Y377">
            <v>45412</v>
          </cell>
          <cell r="Z377" t="str">
            <v>CRISIL AAA</v>
          </cell>
        </row>
        <row r="378">
          <cell r="D378" t="str">
            <v>INE020B08CK8</v>
          </cell>
          <cell r="E378" t="str">
            <v>6.88% REC Ltd Sr 190 A (MD 20/03/2025)</v>
          </cell>
          <cell r="F378" t="str">
            <v>CORPORATE</v>
          </cell>
          <cell r="G378" t="str">
            <v>Corporate Bond</v>
          </cell>
          <cell r="H378">
            <v>1000000</v>
          </cell>
          <cell r="I378">
            <v>100</v>
          </cell>
          <cell r="J378">
            <v>99.303799999999995</v>
          </cell>
          <cell r="K378">
            <v>99.293000000000006</v>
          </cell>
          <cell r="L378">
            <v>-1.0876899680742852E-4</v>
          </cell>
          <cell r="M378" t="str">
            <v>INR</v>
          </cell>
          <cell r="N378">
            <v>99.047650000000004</v>
          </cell>
          <cell r="O378">
            <v>99047650</v>
          </cell>
          <cell r="P378">
            <v>99047650</v>
          </cell>
          <cell r="Q378">
            <v>99293000</v>
          </cell>
          <cell r="R378">
            <v>100000000</v>
          </cell>
          <cell r="S378">
            <v>245350</v>
          </cell>
          <cell r="T378">
            <v>-10800</v>
          </cell>
          <cell r="U378">
            <v>2.07E-2</v>
          </cell>
          <cell r="V378">
            <v>2.5899999999999999E-2</v>
          </cell>
          <cell r="W378">
            <v>1184262.3</v>
          </cell>
          <cell r="X378">
            <v>0</v>
          </cell>
          <cell r="Y378">
            <v>45412</v>
          </cell>
          <cell r="Z378" t="str">
            <v>CRISIL AAA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7"/>
  <sheetViews>
    <sheetView tabSelected="1" workbookViewId="0"/>
  </sheetViews>
  <sheetFormatPr defaultRowHeight="15"/>
  <cols>
    <col min="1" max="1" width="7" customWidth="1"/>
    <col min="2" max="2" width="16.5703125" customWidth="1"/>
    <col min="3" max="3" width="41.570312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1075</v>
      </c>
      <c r="C2" s="2" t="s">
        <v>3</v>
      </c>
    </row>
    <row r="3" spans="1:3" ht="12.95" customHeight="1">
      <c r="A3" s="2">
        <v>2</v>
      </c>
      <c r="B3" s="2" t="s">
        <v>1076</v>
      </c>
      <c r="C3" s="2" t="s">
        <v>4</v>
      </c>
    </row>
    <row r="4" spans="1:3" ht="12.95" customHeight="1">
      <c r="A4" s="2">
        <v>3</v>
      </c>
      <c r="B4" s="2" t="s">
        <v>1080</v>
      </c>
      <c r="C4" s="2" t="s">
        <v>5</v>
      </c>
    </row>
    <row r="5" spans="1:3" ht="12.95" customHeight="1">
      <c r="A5" s="2">
        <v>4</v>
      </c>
      <c r="B5" s="2" t="s">
        <v>1077</v>
      </c>
      <c r="C5" s="2" t="s">
        <v>6</v>
      </c>
    </row>
    <row r="6" spans="1:3" ht="12.95" customHeight="1">
      <c r="A6" s="2">
        <v>5</v>
      </c>
      <c r="B6" s="2" t="s">
        <v>1078</v>
      </c>
      <c r="C6" s="2" t="s">
        <v>7</v>
      </c>
    </row>
    <row r="7" spans="1:3" ht="12.95" customHeight="1">
      <c r="A7" s="2">
        <v>6</v>
      </c>
      <c r="B7" s="2" t="s">
        <v>1079</v>
      </c>
      <c r="C7" s="2" t="s">
        <v>8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95"/>
  <sheetViews>
    <sheetView workbookViewId="0"/>
  </sheetViews>
  <sheetFormatPr defaultRowHeight="15"/>
  <cols>
    <col min="1" max="1" width="3.42578125" customWidth="1"/>
    <col min="2" max="2" width="52.85546875" customWidth="1"/>
    <col min="3" max="3" width="16.42578125" customWidth="1"/>
    <col min="4" max="4" width="27.28515625" customWidth="1"/>
    <col min="5" max="5" width="18.140625" customWidth="1"/>
    <col min="6" max="6" width="18.42578125" customWidth="1"/>
    <col min="7" max="7" width="13.42578125" customWidth="1"/>
    <col min="8" max="8" width="10.140625" customWidth="1"/>
    <col min="9" max="9" width="10.7109375" customWidth="1"/>
    <col min="10" max="10" width="10.85546875" customWidth="1"/>
  </cols>
  <sheetData>
    <row r="1" spans="1:10">
      <c r="A1" s="3"/>
      <c r="B1" s="536" t="s">
        <v>1061</v>
      </c>
      <c r="C1" s="3"/>
      <c r="D1" s="3"/>
      <c r="E1" s="3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21</v>
      </c>
      <c r="C7" s="14" t="s">
        <v>22</v>
      </c>
      <c r="D7" s="14" t="s">
        <v>23</v>
      </c>
      <c r="E7" s="19">
        <v>33904470</v>
      </c>
      <c r="F7" s="20">
        <v>515381.85</v>
      </c>
      <c r="G7" s="21">
        <v>8.0600000000000005E-2</v>
      </c>
      <c r="H7" s="22"/>
      <c r="I7" s="23"/>
      <c r="J7" s="3"/>
    </row>
    <row r="8" spans="1:10" ht="12.95" customHeight="1">
      <c r="A8" s="17"/>
      <c r="B8" s="18" t="s">
        <v>24</v>
      </c>
      <c r="C8" s="14" t="s">
        <v>25</v>
      </c>
      <c r="D8" s="14" t="s">
        <v>26</v>
      </c>
      <c r="E8" s="19">
        <v>135966902</v>
      </c>
      <c r="F8" s="20">
        <v>410416.09</v>
      </c>
      <c r="G8" s="21">
        <v>6.4199999999999993E-2</v>
      </c>
      <c r="H8" s="22"/>
      <c r="I8" s="23"/>
      <c r="J8" s="3"/>
    </row>
    <row r="9" spans="1:10" ht="12.95" customHeight="1">
      <c r="A9" s="17"/>
      <c r="B9" s="18" t="s">
        <v>27</v>
      </c>
      <c r="C9" s="14" t="s">
        <v>28</v>
      </c>
      <c r="D9" s="14" t="s">
        <v>29</v>
      </c>
      <c r="E9" s="19">
        <v>4884755</v>
      </c>
      <c r="F9" s="20">
        <v>396454.04</v>
      </c>
      <c r="G9" s="21">
        <v>6.2E-2</v>
      </c>
      <c r="H9" s="22"/>
      <c r="I9" s="23"/>
      <c r="J9" s="3"/>
    </row>
    <row r="10" spans="1:10" ht="12.95" customHeight="1">
      <c r="A10" s="17"/>
      <c r="B10" s="18" t="s">
        <v>30</v>
      </c>
      <c r="C10" s="14" t="s">
        <v>31</v>
      </c>
      <c r="D10" s="14" t="s">
        <v>32</v>
      </c>
      <c r="E10" s="19">
        <v>2762479</v>
      </c>
      <c r="F10" s="20">
        <v>354080.75</v>
      </c>
      <c r="G10" s="21">
        <v>5.5399999999999998E-2</v>
      </c>
      <c r="H10" s="22"/>
      <c r="I10" s="23"/>
      <c r="J10" s="3"/>
    </row>
    <row r="11" spans="1:10" ht="12.95" customHeight="1">
      <c r="A11" s="17"/>
      <c r="B11" s="18" t="s">
        <v>33</v>
      </c>
      <c r="C11" s="14" t="s">
        <v>34</v>
      </c>
      <c r="D11" s="14" t="s">
        <v>23</v>
      </c>
      <c r="E11" s="19">
        <v>29224540</v>
      </c>
      <c r="F11" s="20">
        <v>336199.11</v>
      </c>
      <c r="G11" s="21">
        <v>5.2600000000000001E-2</v>
      </c>
      <c r="H11" s="22"/>
      <c r="I11" s="23"/>
      <c r="J11" s="3"/>
    </row>
    <row r="12" spans="1:10" ht="12.95" customHeight="1">
      <c r="A12" s="17"/>
      <c r="B12" s="18" t="s">
        <v>35</v>
      </c>
      <c r="C12" s="14" t="s">
        <v>36</v>
      </c>
      <c r="D12" s="14" t="s">
        <v>37</v>
      </c>
      <c r="E12" s="19">
        <v>73539750</v>
      </c>
      <c r="F12" s="20">
        <v>320375.92</v>
      </c>
      <c r="G12" s="21">
        <v>5.0099999999999999E-2</v>
      </c>
      <c r="H12" s="22"/>
      <c r="I12" s="23"/>
      <c r="J12" s="3"/>
    </row>
    <row r="13" spans="1:10" ht="12.95" customHeight="1">
      <c r="A13" s="17"/>
      <c r="B13" s="18" t="s">
        <v>38</v>
      </c>
      <c r="C13" s="14" t="s">
        <v>39</v>
      </c>
      <c r="D13" s="14" t="s">
        <v>40</v>
      </c>
      <c r="E13" s="19">
        <v>69326793</v>
      </c>
      <c r="F13" s="20">
        <v>314951.62</v>
      </c>
      <c r="G13" s="21">
        <v>4.9299999999999997E-2</v>
      </c>
      <c r="H13" s="22"/>
      <c r="I13" s="23"/>
      <c r="J13" s="3"/>
    </row>
    <row r="14" spans="1:10" ht="12.95" customHeight="1">
      <c r="A14" s="17"/>
      <c r="B14" s="18" t="s">
        <v>41</v>
      </c>
      <c r="C14" s="14" t="s">
        <v>42</v>
      </c>
      <c r="D14" s="14" t="s">
        <v>23</v>
      </c>
      <c r="E14" s="19">
        <v>23645558</v>
      </c>
      <c r="F14" s="20">
        <v>275683.56</v>
      </c>
      <c r="G14" s="21">
        <v>4.3099999999999999E-2</v>
      </c>
      <c r="H14" s="22"/>
      <c r="I14" s="23"/>
      <c r="J14" s="3"/>
    </row>
    <row r="15" spans="1:10" ht="12.95" customHeight="1">
      <c r="A15" s="17"/>
      <c r="B15" s="18" t="s">
        <v>43</v>
      </c>
      <c r="C15" s="14" t="s">
        <v>44</v>
      </c>
      <c r="D15" s="14" t="s">
        <v>45</v>
      </c>
      <c r="E15" s="19">
        <v>18706973</v>
      </c>
      <c r="F15" s="20">
        <v>255649.49</v>
      </c>
      <c r="G15" s="21">
        <v>0.04</v>
      </c>
      <c r="H15" s="22"/>
      <c r="I15" s="23"/>
      <c r="J15" s="3"/>
    </row>
    <row r="16" spans="1:10" ht="12.95" customHeight="1">
      <c r="A16" s="17"/>
      <c r="B16" s="18" t="s">
        <v>46</v>
      </c>
      <c r="C16" s="14" t="s">
        <v>47</v>
      </c>
      <c r="D16" s="14" t="s">
        <v>48</v>
      </c>
      <c r="E16" s="19">
        <v>7289908</v>
      </c>
      <c r="F16" s="20">
        <v>173273.82</v>
      </c>
      <c r="G16" s="21">
        <v>2.7099999999999999E-2</v>
      </c>
      <c r="H16" s="22"/>
      <c r="I16" s="23"/>
      <c r="J16" s="3"/>
    </row>
    <row r="17" spans="1:10" ht="12.95" customHeight="1">
      <c r="A17" s="17"/>
      <c r="B17" s="18" t="s">
        <v>49</v>
      </c>
      <c r="C17" s="14" t="s">
        <v>50</v>
      </c>
      <c r="D17" s="14" t="s">
        <v>23</v>
      </c>
      <c r="E17" s="19">
        <v>9596647</v>
      </c>
      <c r="F17" s="20">
        <v>155844.75</v>
      </c>
      <c r="G17" s="21">
        <v>2.4400000000000002E-2</v>
      </c>
      <c r="H17" s="22"/>
      <c r="I17" s="23"/>
      <c r="J17" s="3"/>
    </row>
    <row r="18" spans="1:10" ht="12.95" customHeight="1">
      <c r="A18" s="17"/>
      <c r="B18" s="18" t="s">
        <v>51</v>
      </c>
      <c r="C18" s="14" t="s">
        <v>52</v>
      </c>
      <c r="D18" s="14" t="s">
        <v>53</v>
      </c>
      <c r="E18" s="19">
        <v>47246858</v>
      </c>
      <c r="F18" s="20">
        <v>120196.01</v>
      </c>
      <c r="G18" s="21">
        <v>1.8800000000000001E-2</v>
      </c>
      <c r="H18" s="22"/>
      <c r="I18" s="23"/>
      <c r="J18" s="3"/>
    </row>
    <row r="19" spans="1:10" ht="12.95" customHeight="1">
      <c r="A19" s="17"/>
      <c r="B19" s="18" t="s">
        <v>54</v>
      </c>
      <c r="C19" s="14" t="s">
        <v>55</v>
      </c>
      <c r="D19" s="14" t="s">
        <v>48</v>
      </c>
      <c r="E19" s="19">
        <v>2492885</v>
      </c>
      <c r="F19" s="20">
        <v>102432.64</v>
      </c>
      <c r="G19" s="21">
        <v>1.6E-2</v>
      </c>
      <c r="H19" s="22"/>
      <c r="I19" s="23"/>
      <c r="J19" s="3"/>
    </row>
    <row r="20" spans="1:10" ht="12.95" customHeight="1">
      <c r="A20" s="17"/>
      <c r="B20" s="18" t="s">
        <v>56</v>
      </c>
      <c r="C20" s="14" t="s">
        <v>57</v>
      </c>
      <c r="D20" s="14" t="s">
        <v>58</v>
      </c>
      <c r="E20" s="19">
        <v>4189074</v>
      </c>
      <c r="F20" s="20">
        <v>101790.31</v>
      </c>
      <c r="G20" s="21">
        <v>1.5900000000000001E-2</v>
      </c>
      <c r="H20" s="22"/>
      <c r="I20" s="23"/>
      <c r="J20" s="3"/>
    </row>
    <row r="21" spans="1:10" ht="12.95" customHeight="1">
      <c r="A21" s="17"/>
      <c r="B21" s="18" t="s">
        <v>59</v>
      </c>
      <c r="C21" s="14" t="s">
        <v>60</v>
      </c>
      <c r="D21" s="14" t="s">
        <v>48</v>
      </c>
      <c r="E21" s="19">
        <v>4799727</v>
      </c>
      <c r="F21" s="20">
        <v>101211.84</v>
      </c>
      <c r="G21" s="21">
        <v>1.5800000000000002E-2</v>
      </c>
      <c r="H21" s="22"/>
      <c r="I21" s="23"/>
      <c r="J21" s="3"/>
    </row>
    <row r="22" spans="1:10" ht="12.95" customHeight="1">
      <c r="A22" s="17"/>
      <c r="B22" s="18" t="s">
        <v>61</v>
      </c>
      <c r="C22" s="14" t="s">
        <v>62</v>
      </c>
      <c r="D22" s="14" t="s">
        <v>63</v>
      </c>
      <c r="E22" s="19">
        <v>7678847</v>
      </c>
      <c r="F22" s="20">
        <v>73221.649999999994</v>
      </c>
      <c r="G22" s="21">
        <v>1.15E-2</v>
      </c>
      <c r="H22" s="22"/>
      <c r="I22" s="23"/>
      <c r="J22" s="3"/>
    </row>
    <row r="23" spans="1:10" ht="12.95" customHeight="1">
      <c r="A23" s="17"/>
      <c r="B23" s="18" t="s">
        <v>64</v>
      </c>
      <c r="C23" s="14" t="s">
        <v>65</v>
      </c>
      <c r="D23" s="14" t="s">
        <v>48</v>
      </c>
      <c r="E23" s="19">
        <v>44206584</v>
      </c>
      <c r="F23" s="20">
        <v>69094.89</v>
      </c>
      <c r="G23" s="21">
        <v>1.0800000000000001E-2</v>
      </c>
      <c r="H23" s="22"/>
      <c r="I23" s="23"/>
      <c r="J23" s="3"/>
    </row>
    <row r="24" spans="1:10" ht="12.95" customHeight="1">
      <c r="A24" s="17"/>
      <c r="B24" s="18" t="s">
        <v>66</v>
      </c>
      <c r="C24" s="14" t="s">
        <v>67</v>
      </c>
      <c r="D24" s="14" t="s">
        <v>45</v>
      </c>
      <c r="E24" s="19">
        <v>4702120</v>
      </c>
      <c r="F24" s="20">
        <v>66795.97</v>
      </c>
      <c r="G24" s="21">
        <v>1.04E-2</v>
      </c>
      <c r="H24" s="22"/>
      <c r="I24" s="23"/>
      <c r="J24" s="3"/>
    </row>
    <row r="25" spans="1:10" ht="12.95" customHeight="1">
      <c r="A25" s="17"/>
      <c r="B25" s="18" t="s">
        <v>68</v>
      </c>
      <c r="C25" s="14" t="s">
        <v>69</v>
      </c>
      <c r="D25" s="14" t="s">
        <v>63</v>
      </c>
      <c r="E25" s="19">
        <v>1066183</v>
      </c>
      <c r="F25" s="20">
        <v>66149.19</v>
      </c>
      <c r="G25" s="21">
        <v>1.03E-2</v>
      </c>
      <c r="H25" s="22"/>
      <c r="I25" s="23"/>
      <c r="J25" s="3"/>
    </row>
    <row r="26" spans="1:10" ht="12.95" customHeight="1">
      <c r="A26" s="17"/>
      <c r="B26" s="18" t="s">
        <v>70</v>
      </c>
      <c r="C26" s="14" t="s">
        <v>71</v>
      </c>
      <c r="D26" s="14" t="s">
        <v>72</v>
      </c>
      <c r="E26" s="19">
        <v>13098505</v>
      </c>
      <c r="F26" s="20">
        <v>61458.19</v>
      </c>
      <c r="G26" s="21">
        <v>9.5999999999999992E-3</v>
      </c>
      <c r="H26" s="22"/>
      <c r="I26" s="23"/>
      <c r="J26" s="3"/>
    </row>
    <row r="27" spans="1:10" ht="12.95" customHeight="1">
      <c r="A27" s="17"/>
      <c r="B27" s="18" t="s">
        <v>73</v>
      </c>
      <c r="C27" s="14" t="s">
        <v>74</v>
      </c>
      <c r="D27" s="14" t="s">
        <v>63</v>
      </c>
      <c r="E27" s="19">
        <v>4174123</v>
      </c>
      <c r="F27" s="20">
        <v>58437.72</v>
      </c>
      <c r="G27" s="21">
        <v>9.1000000000000004E-3</v>
      </c>
      <c r="H27" s="22"/>
      <c r="I27" s="23"/>
      <c r="J27" s="3"/>
    </row>
    <row r="28" spans="1:10" ht="12.95" customHeight="1">
      <c r="A28" s="17"/>
      <c r="B28" s="18" t="s">
        <v>75</v>
      </c>
      <c r="C28" s="14" t="s">
        <v>76</v>
      </c>
      <c r="D28" s="14" t="s">
        <v>63</v>
      </c>
      <c r="E28" s="19">
        <v>3541831</v>
      </c>
      <c r="F28" s="20">
        <v>47442.83</v>
      </c>
      <c r="G28" s="21">
        <v>7.4000000000000003E-3</v>
      </c>
      <c r="H28" s="22"/>
      <c r="I28" s="23"/>
      <c r="J28" s="3"/>
    </row>
    <row r="29" spans="1:10" ht="12.95" customHeight="1">
      <c r="A29" s="17"/>
      <c r="B29" s="18" t="s">
        <v>77</v>
      </c>
      <c r="C29" s="14" t="s">
        <v>78</v>
      </c>
      <c r="D29" s="14" t="s">
        <v>45</v>
      </c>
      <c r="E29" s="19">
        <v>534216</v>
      </c>
      <c r="F29" s="20">
        <v>40593.199999999997</v>
      </c>
      <c r="G29" s="21">
        <v>6.3E-3</v>
      </c>
      <c r="H29" s="22"/>
      <c r="I29" s="23"/>
      <c r="J29" s="3"/>
    </row>
    <row r="30" spans="1:10" ht="12.95" customHeight="1">
      <c r="A30" s="17"/>
      <c r="B30" s="18" t="s">
        <v>79</v>
      </c>
      <c r="C30" s="14" t="s">
        <v>80</v>
      </c>
      <c r="D30" s="14" t="s">
        <v>48</v>
      </c>
      <c r="E30" s="19">
        <v>3074339</v>
      </c>
      <c r="F30" s="20">
        <v>29220.06</v>
      </c>
      <c r="G30" s="21">
        <v>4.5999999999999999E-3</v>
      </c>
      <c r="H30" s="22"/>
      <c r="I30" s="23"/>
      <c r="J30" s="3"/>
    </row>
    <row r="31" spans="1:10" ht="12.95" customHeight="1">
      <c r="A31" s="17"/>
      <c r="B31" s="18" t="s">
        <v>83</v>
      </c>
      <c r="C31" s="14" t="s">
        <v>84</v>
      </c>
      <c r="D31" s="14" t="s">
        <v>48</v>
      </c>
      <c r="E31" s="19">
        <v>422587</v>
      </c>
      <c r="F31" s="20">
        <v>22364.57</v>
      </c>
      <c r="G31" s="21">
        <v>3.5000000000000001E-3</v>
      </c>
      <c r="H31" s="22"/>
      <c r="I31" s="23"/>
      <c r="J31" s="3"/>
    </row>
    <row r="32" spans="1:10" ht="12.95" customHeight="1">
      <c r="A32" s="17"/>
      <c r="B32" s="18" t="s">
        <v>85</v>
      </c>
      <c r="C32" s="14" t="s">
        <v>86</v>
      </c>
      <c r="D32" s="14" t="s">
        <v>87</v>
      </c>
      <c r="E32" s="19">
        <v>2259531</v>
      </c>
      <c r="F32" s="20">
        <v>13975.2</v>
      </c>
      <c r="G32" s="21">
        <v>2.2000000000000001E-3</v>
      </c>
      <c r="H32" s="22"/>
      <c r="I32" s="23"/>
      <c r="J32" s="3"/>
    </row>
    <row r="33" spans="1:10" ht="12.95" customHeight="1">
      <c r="A33" s="17"/>
      <c r="B33" s="18" t="s">
        <v>91</v>
      </c>
      <c r="C33" s="14" t="s">
        <v>92</v>
      </c>
      <c r="D33" s="14" t="s">
        <v>29</v>
      </c>
      <c r="E33" s="19">
        <v>80159</v>
      </c>
      <c r="F33" s="20">
        <v>6238.29</v>
      </c>
      <c r="G33" s="21">
        <v>1E-3</v>
      </c>
      <c r="H33" s="22"/>
      <c r="I33" s="23"/>
      <c r="J33" s="3"/>
    </row>
    <row r="34" spans="1:10" ht="12.95" customHeight="1">
      <c r="A34" s="17"/>
      <c r="B34" s="18" t="s">
        <v>106</v>
      </c>
      <c r="C34" s="14" t="s">
        <v>107</v>
      </c>
      <c r="D34" s="14" t="s">
        <v>108</v>
      </c>
      <c r="E34" s="19">
        <v>47293</v>
      </c>
      <c r="F34" s="20">
        <v>1167.5899999999999</v>
      </c>
      <c r="G34" s="21">
        <v>2.0000000000000001E-4</v>
      </c>
      <c r="H34" s="22"/>
      <c r="I34" s="23"/>
      <c r="J34" s="3"/>
    </row>
    <row r="35" spans="1:10" ht="12.95" customHeight="1">
      <c r="A35" s="17"/>
      <c r="B35" s="18" t="s">
        <v>117</v>
      </c>
      <c r="C35" s="14" t="s">
        <v>118</v>
      </c>
      <c r="D35" s="14" t="s">
        <v>45</v>
      </c>
      <c r="E35" s="19">
        <v>25272</v>
      </c>
      <c r="F35" s="20">
        <v>426.6</v>
      </c>
      <c r="G35" s="21">
        <v>1E-4</v>
      </c>
      <c r="H35" s="22"/>
      <c r="I35" s="23"/>
      <c r="J35" s="3"/>
    </row>
    <row r="36" spans="1:10" ht="12.95" customHeight="1">
      <c r="A36" s="17"/>
      <c r="B36" s="18"/>
      <c r="C36" s="14"/>
      <c r="D36" s="14"/>
      <c r="E36" s="19"/>
      <c r="F36" s="20"/>
      <c r="G36" s="21"/>
      <c r="H36" s="22"/>
      <c r="I36" s="23"/>
      <c r="J36" s="3"/>
    </row>
    <row r="37" spans="1:10" ht="12.95" customHeight="1">
      <c r="A37" s="17"/>
      <c r="B37" s="18"/>
      <c r="C37" s="14"/>
      <c r="D37" s="14"/>
      <c r="E37" s="19"/>
      <c r="F37" s="20"/>
      <c r="G37" s="21"/>
      <c r="H37" s="22"/>
      <c r="I37" s="23"/>
      <c r="J37" s="3"/>
    </row>
    <row r="38" spans="1:10">
      <c r="A38" s="17"/>
      <c r="B38" s="44" t="s">
        <v>652</v>
      </c>
      <c r="C38" s="14"/>
      <c r="D38" s="14"/>
      <c r="E38" s="19"/>
      <c r="F38" s="20"/>
      <c r="G38" s="21"/>
      <c r="H38" s="22"/>
      <c r="I38" s="23"/>
      <c r="J38" s="3"/>
    </row>
    <row r="39" spans="1:10" ht="12.95" customHeight="1">
      <c r="A39" s="17"/>
      <c r="B39" s="18" t="s">
        <v>81</v>
      </c>
      <c r="C39" s="14" t="s">
        <v>82</v>
      </c>
      <c r="D39" s="14" t="s">
        <v>29</v>
      </c>
      <c r="E39" s="19">
        <v>362250</v>
      </c>
      <c r="F39" s="20">
        <v>25080.560000000001</v>
      </c>
      <c r="G39" s="21">
        <v>3.8999999999999998E-3</v>
      </c>
      <c r="H39" s="22"/>
      <c r="I39" s="23"/>
      <c r="J39" s="3"/>
    </row>
    <row r="40" spans="1:10" ht="12.95" customHeight="1">
      <c r="A40" s="17"/>
      <c r="B40" s="18" t="s">
        <v>88</v>
      </c>
      <c r="C40" s="14" t="s">
        <v>89</v>
      </c>
      <c r="D40" s="14" t="s">
        <v>90</v>
      </c>
      <c r="E40" s="19">
        <v>6222000</v>
      </c>
      <c r="F40" s="20">
        <v>9143.23</v>
      </c>
      <c r="G40" s="21">
        <v>1.4E-3</v>
      </c>
      <c r="H40" s="22"/>
      <c r="I40" s="23"/>
      <c r="J40" s="3"/>
    </row>
    <row r="41" spans="1:10" ht="12.95" customHeight="1">
      <c r="A41" s="17"/>
      <c r="B41" s="18" t="s">
        <v>93</v>
      </c>
      <c r="C41" s="14" t="s">
        <v>94</v>
      </c>
      <c r="D41" s="14" t="s">
        <v>45</v>
      </c>
      <c r="E41" s="19">
        <v>130900</v>
      </c>
      <c r="F41" s="20">
        <v>5001.2299999999996</v>
      </c>
      <c r="G41" s="21">
        <v>8.0000000000000004E-4</v>
      </c>
      <c r="H41" s="22"/>
      <c r="I41" s="23"/>
      <c r="J41" s="3"/>
    </row>
    <row r="42" spans="1:10" ht="12.95" customHeight="1">
      <c r="A42" s="17"/>
      <c r="B42" s="18" t="s">
        <v>95</v>
      </c>
      <c r="C42" s="14" t="s">
        <v>96</v>
      </c>
      <c r="D42" s="14" t="s">
        <v>23</v>
      </c>
      <c r="E42" s="19">
        <v>265000</v>
      </c>
      <c r="F42" s="20">
        <v>4016.61</v>
      </c>
      <c r="G42" s="21">
        <v>5.9999999999999995E-4</v>
      </c>
      <c r="H42" s="22"/>
      <c r="I42" s="23"/>
      <c r="J42" s="3"/>
    </row>
    <row r="43" spans="1:10" ht="12.95" customHeight="1">
      <c r="A43" s="17"/>
      <c r="B43" s="18" t="s">
        <v>97</v>
      </c>
      <c r="C43" s="14" t="s">
        <v>98</v>
      </c>
      <c r="D43" s="14" t="s">
        <v>32</v>
      </c>
      <c r="E43" s="19">
        <v>94500</v>
      </c>
      <c r="F43" s="20">
        <v>2037.75</v>
      </c>
      <c r="G43" s="21">
        <v>2.9999999999999997E-4</v>
      </c>
      <c r="H43" s="22"/>
      <c r="I43" s="23"/>
      <c r="J43" s="3"/>
    </row>
    <row r="44" spans="1:10" ht="12.95" customHeight="1">
      <c r="A44" s="17"/>
      <c r="B44" s="18" t="s">
        <v>99</v>
      </c>
      <c r="C44" s="14" t="s">
        <v>100</v>
      </c>
      <c r="D44" s="14" t="s">
        <v>45</v>
      </c>
      <c r="E44" s="19">
        <v>148200</v>
      </c>
      <c r="F44" s="20">
        <v>1872.51</v>
      </c>
      <c r="G44" s="21">
        <v>2.9999999999999997E-4</v>
      </c>
      <c r="H44" s="22"/>
      <c r="I44" s="23"/>
      <c r="J44" s="3"/>
    </row>
    <row r="45" spans="1:10" ht="12.95" customHeight="1">
      <c r="A45" s="17"/>
      <c r="B45" s="18" t="s">
        <v>101</v>
      </c>
      <c r="C45" s="14" t="s">
        <v>102</v>
      </c>
      <c r="D45" s="14" t="s">
        <v>103</v>
      </c>
      <c r="E45" s="19">
        <v>58250</v>
      </c>
      <c r="F45" s="20">
        <v>1709.06</v>
      </c>
      <c r="G45" s="21">
        <v>2.9999999999999997E-4</v>
      </c>
      <c r="H45" s="22"/>
      <c r="I45" s="23"/>
      <c r="J45" s="3"/>
    </row>
    <row r="46" spans="1:10" ht="12.95" customHeight="1">
      <c r="A46" s="17"/>
      <c r="B46" s="18" t="s">
        <v>104</v>
      </c>
      <c r="C46" s="14" t="s">
        <v>105</v>
      </c>
      <c r="D46" s="14" t="s">
        <v>23</v>
      </c>
      <c r="E46" s="19">
        <v>675000</v>
      </c>
      <c r="F46" s="20">
        <v>1271.03</v>
      </c>
      <c r="G46" s="21">
        <v>2.0000000000000001E-4</v>
      </c>
      <c r="H46" s="22"/>
      <c r="I46" s="23"/>
      <c r="J46" s="3"/>
    </row>
    <row r="47" spans="1:10" ht="12.95" customHeight="1">
      <c r="A47" s="17"/>
      <c r="B47" s="18" t="s">
        <v>109</v>
      </c>
      <c r="C47" s="14" t="s">
        <v>110</v>
      </c>
      <c r="D47" s="14" t="s">
        <v>63</v>
      </c>
      <c r="E47" s="19">
        <v>367500</v>
      </c>
      <c r="F47" s="20">
        <v>1097.17</v>
      </c>
      <c r="G47" s="21">
        <v>2.0000000000000001E-4</v>
      </c>
      <c r="H47" s="22"/>
      <c r="I47" s="23"/>
      <c r="J47" s="3"/>
    </row>
    <row r="48" spans="1:10" ht="12.95" customHeight="1">
      <c r="A48" s="17"/>
      <c r="B48" s="18" t="s">
        <v>111</v>
      </c>
      <c r="C48" s="14" t="s">
        <v>112</v>
      </c>
      <c r="D48" s="14" t="s">
        <v>32</v>
      </c>
      <c r="E48" s="19">
        <v>68400</v>
      </c>
      <c r="F48" s="20">
        <v>689.4</v>
      </c>
      <c r="G48" s="21">
        <v>1E-4</v>
      </c>
      <c r="H48" s="22"/>
      <c r="I48" s="23"/>
      <c r="J48" s="3"/>
    </row>
    <row r="49" spans="1:10" ht="12.95" customHeight="1">
      <c r="A49" s="17"/>
      <c r="B49" s="18" t="s">
        <v>113</v>
      </c>
      <c r="C49" s="14" t="s">
        <v>114</v>
      </c>
      <c r="D49" s="14" t="s">
        <v>29</v>
      </c>
      <c r="E49" s="19">
        <v>71250</v>
      </c>
      <c r="F49" s="20">
        <v>658.85</v>
      </c>
      <c r="G49" s="21">
        <v>1E-4</v>
      </c>
      <c r="H49" s="22"/>
      <c r="I49" s="23"/>
      <c r="J49" s="3"/>
    </row>
    <row r="50" spans="1:10" ht="12.95" customHeight="1">
      <c r="A50" s="17"/>
      <c r="B50" s="18" t="s">
        <v>115</v>
      </c>
      <c r="C50" s="14" t="s">
        <v>116</v>
      </c>
      <c r="D50" s="14" t="s">
        <v>37</v>
      </c>
      <c r="E50" s="19">
        <v>23700</v>
      </c>
      <c r="F50" s="20">
        <v>528.62</v>
      </c>
      <c r="G50" s="21">
        <v>1E-4</v>
      </c>
      <c r="H50" s="22"/>
      <c r="I50" s="23"/>
      <c r="J50" s="3"/>
    </row>
    <row r="51" spans="1:10" ht="12.95" customHeight="1">
      <c r="A51" s="17"/>
      <c r="B51" s="18" t="s">
        <v>119</v>
      </c>
      <c r="C51" s="14" t="s">
        <v>120</v>
      </c>
      <c r="D51" s="14" t="s">
        <v>121</v>
      </c>
      <c r="E51" s="19">
        <v>23100</v>
      </c>
      <c r="F51" s="20">
        <v>134.82</v>
      </c>
      <c r="G51" s="22" t="s">
        <v>122</v>
      </c>
      <c r="H51" s="22"/>
      <c r="I51" s="23"/>
      <c r="J51" s="3"/>
    </row>
    <row r="52" spans="1:10" ht="12.95" customHeight="1">
      <c r="A52" s="17"/>
      <c r="B52" s="18" t="s">
        <v>123</v>
      </c>
      <c r="C52" s="14" t="s">
        <v>124</v>
      </c>
      <c r="D52" s="14" t="s">
        <v>125</v>
      </c>
      <c r="E52" s="19">
        <v>1200</v>
      </c>
      <c r="F52" s="20">
        <v>43.13</v>
      </c>
      <c r="G52" s="22" t="s">
        <v>122</v>
      </c>
      <c r="H52" s="22"/>
      <c r="I52" s="23"/>
      <c r="J52" s="3"/>
    </row>
    <row r="53" spans="1:10" ht="12.95" customHeight="1">
      <c r="A53" s="17"/>
      <c r="B53" s="18" t="s">
        <v>126</v>
      </c>
      <c r="C53" s="14" t="s">
        <v>127</v>
      </c>
      <c r="D53" s="14" t="s">
        <v>128</v>
      </c>
      <c r="E53" s="19">
        <v>1400</v>
      </c>
      <c r="F53" s="20">
        <v>16.48</v>
      </c>
      <c r="G53" s="22" t="s">
        <v>122</v>
      </c>
      <c r="H53" s="22"/>
      <c r="I53" s="23"/>
      <c r="J53" s="3"/>
    </row>
    <row r="54" spans="1:10" ht="12.95" customHeight="1">
      <c r="A54" s="3"/>
      <c r="B54" s="13" t="s">
        <v>129</v>
      </c>
      <c r="C54" s="14"/>
      <c r="D54" s="14"/>
      <c r="E54" s="14"/>
      <c r="F54" s="24">
        <v>4543828.2</v>
      </c>
      <c r="G54" s="25">
        <v>0.71060000000000001</v>
      </c>
      <c r="H54" s="26"/>
      <c r="I54" s="27"/>
      <c r="J54" s="3"/>
    </row>
    <row r="55" spans="1:10" ht="12.95" customHeight="1">
      <c r="A55" s="3"/>
      <c r="B55" s="28" t="s">
        <v>130</v>
      </c>
      <c r="C55" s="29"/>
      <c r="D55" s="29"/>
      <c r="E55" s="29"/>
      <c r="F55" s="26" t="s">
        <v>131</v>
      </c>
      <c r="G55" s="26" t="s">
        <v>131</v>
      </c>
      <c r="H55" s="26"/>
      <c r="I55" s="27"/>
      <c r="J55" s="3"/>
    </row>
    <row r="56" spans="1:10" ht="12.95" customHeight="1">
      <c r="A56" s="3"/>
      <c r="B56" s="28" t="s">
        <v>129</v>
      </c>
      <c r="C56" s="29"/>
      <c r="D56" s="29"/>
      <c r="E56" s="29"/>
      <c r="F56" s="26" t="s">
        <v>131</v>
      </c>
      <c r="G56" s="26" t="s">
        <v>131</v>
      </c>
      <c r="H56" s="26"/>
      <c r="I56" s="27"/>
      <c r="J56" s="3"/>
    </row>
    <row r="57" spans="1:10" ht="12.95" customHeight="1">
      <c r="A57" s="3"/>
      <c r="B57" s="28" t="s">
        <v>132</v>
      </c>
      <c r="C57" s="30"/>
      <c r="D57" s="29"/>
      <c r="E57" s="30"/>
      <c r="F57" s="24">
        <v>4543828.2</v>
      </c>
      <c r="G57" s="25">
        <v>0.71060000000000001</v>
      </c>
      <c r="H57" s="26"/>
      <c r="I57" s="27"/>
      <c r="J57" s="3"/>
    </row>
    <row r="58" spans="1:10" ht="12.95" customHeight="1">
      <c r="A58" s="3"/>
      <c r="B58" s="13" t="s">
        <v>133</v>
      </c>
      <c r="C58" s="14"/>
      <c r="D58" s="14"/>
      <c r="E58" s="14"/>
      <c r="F58" s="14"/>
      <c r="G58" s="14"/>
      <c r="H58" s="15"/>
      <c r="I58" s="16"/>
      <c r="J58" s="3"/>
    </row>
    <row r="59" spans="1:10" ht="12.95" customHeight="1">
      <c r="A59" s="3"/>
      <c r="B59" s="13" t="s">
        <v>20</v>
      </c>
      <c r="C59" s="14"/>
      <c r="D59" s="14"/>
      <c r="E59" s="14"/>
      <c r="F59" s="3"/>
      <c r="G59" s="15"/>
      <c r="H59" s="15"/>
      <c r="I59" s="16"/>
      <c r="J59" s="3"/>
    </row>
    <row r="60" spans="1:10" ht="12.95" customHeight="1">
      <c r="A60" s="17"/>
      <c r="B60" s="18" t="s">
        <v>134</v>
      </c>
      <c r="C60" s="14" t="s">
        <v>135</v>
      </c>
      <c r="D60" s="45" t="s">
        <v>654</v>
      </c>
      <c r="E60" s="19">
        <v>1874107</v>
      </c>
      <c r="F60" s="20">
        <v>254518.12</v>
      </c>
      <c r="G60" s="21">
        <v>3.9800000000000002E-2</v>
      </c>
      <c r="H60" s="22"/>
      <c r="I60" s="23"/>
      <c r="J60" s="3"/>
    </row>
    <row r="61" spans="1:10" ht="12.95" customHeight="1">
      <c r="A61" s="17"/>
      <c r="B61" s="18" t="s">
        <v>136</v>
      </c>
      <c r="C61" s="14" t="s">
        <v>137</v>
      </c>
      <c r="D61" s="45" t="s">
        <v>653</v>
      </c>
      <c r="E61" s="19">
        <v>733019</v>
      </c>
      <c r="F61" s="20">
        <v>238098.35</v>
      </c>
      <c r="G61" s="21">
        <v>3.7199999999999997E-2</v>
      </c>
      <c r="H61" s="22"/>
      <c r="I61" s="23"/>
      <c r="J61" s="3"/>
    </row>
    <row r="62" spans="1:10" ht="12.95" customHeight="1">
      <c r="A62" s="17"/>
      <c r="B62" s="18" t="s">
        <v>138</v>
      </c>
      <c r="C62" s="14" t="s">
        <v>139</v>
      </c>
      <c r="D62" s="45" t="s">
        <v>654</v>
      </c>
      <c r="E62" s="19">
        <v>591056</v>
      </c>
      <c r="F62" s="20">
        <v>212125.09</v>
      </c>
      <c r="G62" s="21">
        <v>3.32E-2</v>
      </c>
      <c r="H62" s="22"/>
      <c r="I62" s="23"/>
      <c r="J62" s="3"/>
    </row>
    <row r="63" spans="1:10" ht="12.95" customHeight="1">
      <c r="A63" s="17"/>
      <c r="B63" s="18" t="s">
        <v>140</v>
      </c>
      <c r="C63" s="14" t="s">
        <v>141</v>
      </c>
      <c r="D63" s="45" t="s">
        <v>655</v>
      </c>
      <c r="E63" s="19">
        <v>1363853</v>
      </c>
      <c r="F63" s="20">
        <v>199126.42</v>
      </c>
      <c r="G63" s="21">
        <v>3.1099999999999999E-2</v>
      </c>
      <c r="H63" s="22"/>
      <c r="I63" s="23"/>
      <c r="J63" s="3"/>
    </row>
    <row r="64" spans="1:10" ht="12.95" customHeight="1">
      <c r="A64" s="3"/>
      <c r="B64" s="13" t="s">
        <v>129</v>
      </c>
      <c r="C64" s="14"/>
      <c r="D64" s="14"/>
      <c r="E64" s="14"/>
      <c r="F64" s="24">
        <v>903867.98</v>
      </c>
      <c r="G64" s="25">
        <v>0.14130000000000001</v>
      </c>
      <c r="H64" s="26"/>
      <c r="I64" s="27"/>
      <c r="J64" s="3"/>
    </row>
    <row r="65" spans="1:10" ht="12.95" customHeight="1">
      <c r="A65" s="3"/>
      <c r="B65" s="28" t="s">
        <v>130</v>
      </c>
      <c r="C65" s="29"/>
      <c r="D65" s="29"/>
      <c r="E65" s="29"/>
      <c r="F65" s="26" t="s">
        <v>131</v>
      </c>
      <c r="G65" s="26" t="s">
        <v>131</v>
      </c>
      <c r="H65" s="26"/>
      <c r="I65" s="27"/>
      <c r="J65" s="3"/>
    </row>
    <row r="66" spans="1:10" ht="12.95" customHeight="1">
      <c r="A66" s="3"/>
      <c r="B66" s="28" t="s">
        <v>129</v>
      </c>
      <c r="C66" s="29"/>
      <c r="D66" s="29"/>
      <c r="E66" s="29"/>
      <c r="F66" s="26" t="s">
        <v>131</v>
      </c>
      <c r="G66" s="26" t="s">
        <v>131</v>
      </c>
      <c r="H66" s="26"/>
      <c r="I66" s="27"/>
      <c r="J66" s="3"/>
    </row>
    <row r="67" spans="1:10" ht="12.95" customHeight="1">
      <c r="A67" s="3"/>
      <c r="B67" s="28" t="s">
        <v>132</v>
      </c>
      <c r="C67" s="30"/>
      <c r="D67" s="29"/>
      <c r="E67" s="30"/>
      <c r="F67" s="24">
        <v>903867.98</v>
      </c>
      <c r="G67" s="25">
        <v>0.14130000000000001</v>
      </c>
      <c r="H67" s="26"/>
      <c r="I67" s="27"/>
      <c r="J67" s="3"/>
    </row>
    <row r="68" spans="1:10" ht="12.95" customHeight="1">
      <c r="A68" s="3"/>
      <c r="B68" s="71" t="s">
        <v>142</v>
      </c>
      <c r="C68" s="14"/>
      <c r="D68" s="14"/>
      <c r="E68" s="14"/>
      <c r="F68" s="67"/>
      <c r="G68" s="68"/>
      <c r="H68" s="69"/>
      <c r="I68" s="70"/>
      <c r="J68" s="3"/>
    </row>
    <row r="69" spans="1:10" ht="12.95" customHeight="1">
      <c r="A69" s="3"/>
      <c r="B69" s="71" t="s">
        <v>159</v>
      </c>
      <c r="C69" s="72"/>
      <c r="D69" s="72"/>
      <c r="E69" s="72"/>
      <c r="F69" s="73"/>
      <c r="G69" s="74"/>
      <c r="H69" s="74"/>
      <c r="I69" s="75"/>
      <c r="J69" s="3"/>
    </row>
    <row r="70" spans="1:10" ht="12.95" customHeight="1">
      <c r="A70" s="3"/>
      <c r="B70" s="76" t="s">
        <v>815</v>
      </c>
      <c r="C70" s="72"/>
      <c r="D70" s="72"/>
      <c r="E70" s="77">
        <v>37950</v>
      </c>
      <c r="F70" s="78">
        <v>750.06</v>
      </c>
      <c r="G70" s="79">
        <v>1E-4</v>
      </c>
      <c r="H70" s="80"/>
      <c r="I70" s="81"/>
      <c r="J70" s="3"/>
    </row>
    <row r="71" spans="1:10" ht="12.95" customHeight="1">
      <c r="A71" s="3"/>
      <c r="B71" s="71" t="s">
        <v>129</v>
      </c>
      <c r="C71" s="72"/>
      <c r="D71" s="72"/>
      <c r="E71" s="72"/>
      <c r="F71" s="82">
        <v>750.06</v>
      </c>
      <c r="G71" s="83">
        <v>1E-4</v>
      </c>
      <c r="H71" s="84"/>
      <c r="I71" s="85"/>
      <c r="J71" s="3"/>
    </row>
    <row r="72" spans="1:10" ht="12.95" customHeight="1">
      <c r="A72" s="3"/>
      <c r="B72" s="86" t="s">
        <v>132</v>
      </c>
      <c r="C72" s="87"/>
      <c r="D72" s="2"/>
      <c r="E72" s="87"/>
      <c r="F72" s="82">
        <v>750.06</v>
      </c>
      <c r="G72" s="83">
        <v>1E-4</v>
      </c>
      <c r="H72" s="84"/>
      <c r="I72" s="85"/>
      <c r="J72" s="3"/>
    </row>
    <row r="73" spans="1:10" ht="12.95" customHeight="1">
      <c r="A73" s="3"/>
      <c r="B73" s="13" t="s">
        <v>160</v>
      </c>
      <c r="C73" s="14"/>
      <c r="D73" s="14"/>
      <c r="E73" s="14"/>
      <c r="F73" s="14"/>
      <c r="G73" s="14"/>
      <c r="H73" s="15"/>
      <c r="I73" s="16"/>
      <c r="J73" s="3"/>
    </row>
    <row r="74" spans="1:10" ht="12.95" customHeight="1">
      <c r="A74" s="3"/>
      <c r="B74" s="13" t="s">
        <v>161</v>
      </c>
      <c r="C74" s="14"/>
      <c r="D74" s="14"/>
      <c r="E74" s="14"/>
      <c r="F74" s="3"/>
      <c r="G74" s="15"/>
      <c r="H74" s="15"/>
      <c r="I74" s="16"/>
      <c r="J74" s="3"/>
    </row>
    <row r="75" spans="1:10" ht="12.95" customHeight="1">
      <c r="A75" s="17"/>
      <c r="B75" s="18" t="s">
        <v>660</v>
      </c>
      <c r="C75" s="14" t="s">
        <v>162</v>
      </c>
      <c r="D75" s="14" t="s">
        <v>656</v>
      </c>
      <c r="E75" s="19">
        <v>4000</v>
      </c>
      <c r="F75" s="20">
        <v>18959.580000000002</v>
      </c>
      <c r="G75" s="21">
        <v>3.0000000000000001E-3</v>
      </c>
      <c r="H75" s="31">
        <v>7.5300000000000006E-2</v>
      </c>
      <c r="I75" s="23"/>
      <c r="J75" s="3"/>
    </row>
    <row r="76" spans="1:10" ht="12.95" customHeight="1">
      <c r="A76" s="17"/>
      <c r="B76" s="18" t="s">
        <v>661</v>
      </c>
      <c r="C76" s="14" t="s">
        <v>163</v>
      </c>
      <c r="D76" s="14" t="s">
        <v>656</v>
      </c>
      <c r="E76" s="19">
        <v>4000</v>
      </c>
      <c r="F76" s="20">
        <v>18922.22</v>
      </c>
      <c r="G76" s="21">
        <v>3.0000000000000001E-3</v>
      </c>
      <c r="H76" s="31">
        <v>7.5600000000000001E-2</v>
      </c>
      <c r="I76" s="23"/>
      <c r="J76" s="3"/>
    </row>
    <row r="77" spans="1:10" ht="12.95" customHeight="1">
      <c r="A77" s="17"/>
      <c r="B77" s="18" t="s">
        <v>662</v>
      </c>
      <c r="C77" s="14" t="s">
        <v>164</v>
      </c>
      <c r="D77" s="14" t="s">
        <v>659</v>
      </c>
      <c r="E77" s="19">
        <v>4000</v>
      </c>
      <c r="F77" s="20">
        <v>18918.84</v>
      </c>
      <c r="G77" s="21">
        <v>3.0000000000000001E-3</v>
      </c>
      <c r="H77" s="31">
        <v>7.5850000000000001E-2</v>
      </c>
      <c r="I77" s="23"/>
      <c r="J77" s="3"/>
    </row>
    <row r="78" spans="1:10" ht="12.95" customHeight="1">
      <c r="A78" s="17"/>
      <c r="B78" s="18" t="s">
        <v>663</v>
      </c>
      <c r="C78" s="14" t="s">
        <v>165</v>
      </c>
      <c r="D78" s="14" t="s">
        <v>659</v>
      </c>
      <c r="E78" s="19">
        <v>4000</v>
      </c>
      <c r="F78" s="20">
        <v>18852.66</v>
      </c>
      <c r="G78" s="21">
        <v>2.8999999999999998E-3</v>
      </c>
      <c r="H78" s="31">
        <v>7.5300000000000006E-2</v>
      </c>
      <c r="I78" s="23"/>
      <c r="J78" s="3"/>
    </row>
    <row r="79" spans="1:10" ht="12.95" customHeight="1">
      <c r="A79" s="17"/>
      <c r="B79" s="18" t="s">
        <v>664</v>
      </c>
      <c r="C79" s="14" t="s">
        <v>166</v>
      </c>
      <c r="D79" s="14" t="s">
        <v>656</v>
      </c>
      <c r="E79" s="19">
        <v>4000</v>
      </c>
      <c r="F79" s="20">
        <v>18769.88</v>
      </c>
      <c r="G79" s="21">
        <v>2.8999999999999998E-3</v>
      </c>
      <c r="H79" s="31">
        <v>7.5700000000000003E-2</v>
      </c>
      <c r="I79" s="23"/>
      <c r="J79" s="3"/>
    </row>
    <row r="80" spans="1:10" ht="12.95" customHeight="1">
      <c r="A80" s="17"/>
      <c r="B80" s="18" t="s">
        <v>665</v>
      </c>
      <c r="C80" s="14" t="s">
        <v>167</v>
      </c>
      <c r="D80" s="14" t="s">
        <v>657</v>
      </c>
      <c r="E80" s="19">
        <v>3500</v>
      </c>
      <c r="F80" s="20">
        <v>16877.330000000002</v>
      </c>
      <c r="G80" s="21">
        <v>2.5999999999999999E-3</v>
      </c>
      <c r="H80" s="31">
        <v>7.4399999999999994E-2</v>
      </c>
      <c r="I80" s="23"/>
      <c r="J80" s="3"/>
    </row>
    <row r="81" spans="1:10" ht="12.95" customHeight="1">
      <c r="A81" s="17"/>
      <c r="B81" s="18" t="s">
        <v>666</v>
      </c>
      <c r="C81" s="14" t="s">
        <v>168</v>
      </c>
      <c r="D81" s="14" t="s">
        <v>656</v>
      </c>
      <c r="E81" s="19">
        <v>3500</v>
      </c>
      <c r="F81" s="20">
        <v>16594.599999999999</v>
      </c>
      <c r="G81" s="21">
        <v>2.5999999999999999E-3</v>
      </c>
      <c r="H81" s="31">
        <v>7.6300000000000007E-2</v>
      </c>
      <c r="I81" s="23"/>
      <c r="J81" s="3"/>
    </row>
    <row r="82" spans="1:10" ht="12.95" customHeight="1">
      <c r="A82" s="17"/>
      <c r="B82" s="18" t="s">
        <v>667</v>
      </c>
      <c r="C82" s="14" t="s">
        <v>169</v>
      </c>
      <c r="D82" s="14" t="s">
        <v>656</v>
      </c>
      <c r="E82" s="19">
        <v>2500</v>
      </c>
      <c r="F82" s="20">
        <v>11832.7</v>
      </c>
      <c r="G82" s="21">
        <v>1.9E-3</v>
      </c>
      <c r="H82" s="31">
        <v>7.5398999999999994E-2</v>
      </c>
      <c r="I82" s="23"/>
      <c r="J82" s="3"/>
    </row>
    <row r="83" spans="1:10" ht="12.95" customHeight="1">
      <c r="A83" s="17"/>
      <c r="B83" s="18" t="s">
        <v>668</v>
      </c>
      <c r="C83" s="14" t="s">
        <v>170</v>
      </c>
      <c r="D83" s="14" t="s">
        <v>658</v>
      </c>
      <c r="E83" s="19">
        <v>2500</v>
      </c>
      <c r="F83" s="20">
        <v>11831.54</v>
      </c>
      <c r="G83" s="21">
        <v>1.9E-3</v>
      </c>
      <c r="H83" s="31">
        <v>7.5816999999999996E-2</v>
      </c>
      <c r="I83" s="23"/>
      <c r="J83" s="3"/>
    </row>
    <row r="84" spans="1:10" ht="12.95" customHeight="1">
      <c r="A84" s="17"/>
      <c r="B84" s="18" t="s">
        <v>669</v>
      </c>
      <c r="C84" s="14" t="s">
        <v>171</v>
      </c>
      <c r="D84" s="14" t="s">
        <v>656</v>
      </c>
      <c r="E84" s="19">
        <v>2500</v>
      </c>
      <c r="F84" s="20">
        <v>11827.44</v>
      </c>
      <c r="G84" s="21">
        <v>1.8E-3</v>
      </c>
      <c r="H84" s="31">
        <v>7.5749999999999998E-2</v>
      </c>
      <c r="I84" s="23"/>
      <c r="J84" s="3"/>
    </row>
    <row r="85" spans="1:10" ht="12.95" customHeight="1">
      <c r="A85" s="17"/>
      <c r="B85" s="18" t="s">
        <v>670</v>
      </c>
      <c r="C85" s="14" t="s">
        <v>172</v>
      </c>
      <c r="D85" s="14" t="s">
        <v>658</v>
      </c>
      <c r="E85" s="19">
        <v>1500</v>
      </c>
      <c r="F85" s="20">
        <v>7476.9</v>
      </c>
      <c r="G85" s="21">
        <v>1.1999999999999999E-3</v>
      </c>
      <c r="H85" s="31">
        <v>7.0490999999999998E-2</v>
      </c>
      <c r="I85" s="23"/>
      <c r="J85" s="3"/>
    </row>
    <row r="86" spans="1:10" ht="12.95" customHeight="1">
      <c r="A86" s="17"/>
      <c r="B86" s="18" t="s">
        <v>671</v>
      </c>
      <c r="C86" s="14" t="s">
        <v>173</v>
      </c>
      <c r="D86" s="14" t="s">
        <v>656</v>
      </c>
      <c r="E86" s="19">
        <v>1500</v>
      </c>
      <c r="F86" s="20">
        <v>7120.51</v>
      </c>
      <c r="G86" s="21">
        <v>1.1000000000000001E-3</v>
      </c>
      <c r="H86" s="31">
        <v>7.5399999999999995E-2</v>
      </c>
      <c r="I86" s="23"/>
      <c r="J86" s="3"/>
    </row>
    <row r="87" spans="1:10" ht="12.95" customHeight="1">
      <c r="A87" s="17"/>
      <c r="B87" s="18" t="s">
        <v>672</v>
      </c>
      <c r="C87" s="14" t="s">
        <v>174</v>
      </c>
      <c r="D87" s="14" t="s">
        <v>656</v>
      </c>
      <c r="E87" s="19">
        <v>1000</v>
      </c>
      <c r="F87" s="20">
        <v>4791.83</v>
      </c>
      <c r="G87" s="21">
        <v>6.9999999999999999E-4</v>
      </c>
      <c r="H87" s="31">
        <v>7.5150999999999996E-2</v>
      </c>
      <c r="I87" s="23"/>
      <c r="J87" s="3"/>
    </row>
    <row r="88" spans="1:10" ht="12.95" customHeight="1">
      <c r="A88" s="17"/>
      <c r="B88" s="18" t="s">
        <v>673</v>
      </c>
      <c r="C88" s="14" t="s">
        <v>175</v>
      </c>
      <c r="D88" s="14" t="s">
        <v>659</v>
      </c>
      <c r="E88" s="19">
        <v>1000</v>
      </c>
      <c r="F88" s="20">
        <v>4750.3599999999997</v>
      </c>
      <c r="G88" s="21">
        <v>6.9999999999999999E-4</v>
      </c>
      <c r="H88" s="31">
        <v>7.5816999999999996E-2</v>
      </c>
      <c r="I88" s="23"/>
      <c r="J88" s="3"/>
    </row>
    <row r="89" spans="1:10" ht="12.95" customHeight="1">
      <c r="A89" s="17"/>
      <c r="B89" s="18" t="s">
        <v>674</v>
      </c>
      <c r="C89" s="14" t="s">
        <v>176</v>
      </c>
      <c r="D89" s="14" t="s">
        <v>656</v>
      </c>
      <c r="E89" s="19">
        <v>500</v>
      </c>
      <c r="F89" s="20">
        <v>2403.65</v>
      </c>
      <c r="G89" s="21">
        <v>4.0000000000000002E-4</v>
      </c>
      <c r="H89" s="31">
        <v>7.4650999999999995E-2</v>
      </c>
      <c r="I89" s="23"/>
      <c r="J89" s="3"/>
    </row>
    <row r="90" spans="1:10" ht="12.95" customHeight="1">
      <c r="A90" s="17"/>
      <c r="B90" s="18" t="s">
        <v>675</v>
      </c>
      <c r="C90" s="14" t="s">
        <v>177</v>
      </c>
      <c r="D90" s="14" t="s">
        <v>656</v>
      </c>
      <c r="E90" s="19">
        <v>500</v>
      </c>
      <c r="F90" s="20">
        <v>2374.8200000000002</v>
      </c>
      <c r="G90" s="21">
        <v>4.0000000000000002E-4</v>
      </c>
      <c r="H90" s="31">
        <v>7.5749999999999998E-2</v>
      </c>
      <c r="I90" s="23"/>
      <c r="J90" s="3"/>
    </row>
    <row r="91" spans="1:10" ht="12.95" customHeight="1">
      <c r="A91" s="17"/>
      <c r="B91" s="18" t="s">
        <v>676</v>
      </c>
      <c r="C91" s="14" t="s">
        <v>178</v>
      </c>
      <c r="D91" s="14" t="s">
        <v>657</v>
      </c>
      <c r="E91" s="19">
        <v>500</v>
      </c>
      <c r="F91" s="20">
        <v>2353.65</v>
      </c>
      <c r="G91" s="21">
        <v>4.0000000000000002E-4</v>
      </c>
      <c r="H91" s="31">
        <v>7.5149999999999995E-2</v>
      </c>
      <c r="I91" s="23"/>
      <c r="J91" s="3"/>
    </row>
    <row r="92" spans="1:10" ht="12.95" customHeight="1">
      <c r="A92" s="17"/>
      <c r="B92" s="18" t="s">
        <v>677</v>
      </c>
      <c r="C92" s="14" t="s">
        <v>179</v>
      </c>
      <c r="D92" s="14" t="s">
        <v>658</v>
      </c>
      <c r="E92" s="19">
        <v>500</v>
      </c>
      <c r="F92" s="20">
        <v>2351.69</v>
      </c>
      <c r="G92" s="21">
        <v>4.0000000000000002E-4</v>
      </c>
      <c r="H92" s="31">
        <v>7.5969999999999996E-2</v>
      </c>
      <c r="I92" s="23"/>
      <c r="J92" s="3"/>
    </row>
    <row r="93" spans="1:10" ht="12.95" customHeight="1">
      <c r="A93" s="3"/>
      <c r="B93" s="13" t="s">
        <v>129</v>
      </c>
      <c r="C93" s="14"/>
      <c r="D93" s="14"/>
      <c r="E93" s="14"/>
      <c r="F93" s="24">
        <v>197010.2</v>
      </c>
      <c r="G93" s="25">
        <v>3.09E-2</v>
      </c>
      <c r="H93" s="26"/>
      <c r="I93" s="27"/>
      <c r="J93" s="3"/>
    </row>
    <row r="94" spans="1:10" ht="12.95" customHeight="1">
      <c r="A94" s="3"/>
      <c r="B94" s="13" t="s">
        <v>180</v>
      </c>
      <c r="C94" s="14"/>
      <c r="D94" s="14"/>
      <c r="E94" s="14"/>
      <c r="F94" s="3"/>
      <c r="G94" s="15"/>
      <c r="H94" s="15"/>
      <c r="I94" s="16"/>
      <c r="J94" s="3"/>
    </row>
    <row r="95" spans="1:10" ht="12.95" customHeight="1">
      <c r="A95" s="17"/>
      <c r="B95" s="18" t="s">
        <v>181</v>
      </c>
      <c r="C95" s="14" t="s">
        <v>182</v>
      </c>
      <c r="D95" s="14" t="s">
        <v>183</v>
      </c>
      <c r="E95" s="19">
        <v>30000000</v>
      </c>
      <c r="F95" s="20">
        <v>28563.54</v>
      </c>
      <c r="G95" s="21">
        <v>4.4999999999999997E-3</v>
      </c>
      <c r="H95" s="31">
        <v>7.0599999999999996E-2</v>
      </c>
      <c r="I95" s="23"/>
      <c r="J95" s="3"/>
    </row>
    <row r="96" spans="1:10" ht="12.95" customHeight="1">
      <c r="A96" s="17"/>
      <c r="B96" s="18" t="s">
        <v>184</v>
      </c>
      <c r="C96" s="14" t="s">
        <v>185</v>
      </c>
      <c r="D96" s="14" t="s">
        <v>183</v>
      </c>
      <c r="E96" s="19">
        <v>6000000</v>
      </c>
      <c r="F96" s="20">
        <v>5720.27</v>
      </c>
      <c r="G96" s="21">
        <v>8.9999999999999998E-4</v>
      </c>
      <c r="H96" s="31">
        <v>7.0550000000000002E-2</v>
      </c>
      <c r="I96" s="23"/>
      <c r="J96" s="3"/>
    </row>
    <row r="97" spans="1:10" ht="12.95" customHeight="1">
      <c r="A97" s="17"/>
      <c r="B97" s="18" t="s">
        <v>186</v>
      </c>
      <c r="C97" s="14" t="s">
        <v>187</v>
      </c>
      <c r="D97" s="14" t="s">
        <v>183</v>
      </c>
      <c r="E97" s="19">
        <v>500000</v>
      </c>
      <c r="F97" s="20">
        <v>496.64</v>
      </c>
      <c r="G97" s="21">
        <v>1E-4</v>
      </c>
      <c r="H97" s="31">
        <v>6.8614999999999995E-2</v>
      </c>
      <c r="I97" s="23"/>
      <c r="J97" s="3"/>
    </row>
    <row r="98" spans="1:10" ht="12.95" customHeight="1">
      <c r="A98" s="3"/>
      <c r="B98" s="13" t="s">
        <v>129</v>
      </c>
      <c r="C98" s="14"/>
      <c r="D98" s="14"/>
      <c r="E98" s="14"/>
      <c r="F98" s="24">
        <v>34780.449999999997</v>
      </c>
      <c r="G98" s="25">
        <v>5.4999999999999997E-3</v>
      </c>
      <c r="H98" s="26"/>
      <c r="I98" s="27"/>
      <c r="J98" s="3"/>
    </row>
    <row r="99" spans="1:10" ht="12.95" customHeight="1">
      <c r="A99" s="3"/>
      <c r="B99" s="28" t="s">
        <v>132</v>
      </c>
      <c r="C99" s="30"/>
      <c r="D99" s="29"/>
      <c r="E99" s="30"/>
      <c r="F99" s="24">
        <v>231790.65</v>
      </c>
      <c r="G99" s="25">
        <v>3.6400000000000002E-2</v>
      </c>
      <c r="H99" s="26"/>
      <c r="I99" s="27"/>
      <c r="J99" s="3"/>
    </row>
    <row r="100" spans="1:10" ht="12.95" customHeight="1">
      <c r="A100" s="3"/>
      <c r="B100" s="13" t="s">
        <v>188</v>
      </c>
      <c r="C100" s="14"/>
      <c r="D100" s="14"/>
      <c r="E100" s="14"/>
      <c r="F100" s="14"/>
      <c r="G100" s="14"/>
      <c r="H100" s="15"/>
      <c r="I100" s="16"/>
      <c r="J100" s="3"/>
    </row>
    <row r="101" spans="1:10" ht="12.95" customHeight="1">
      <c r="A101" s="17"/>
      <c r="B101" s="18" t="s">
        <v>189</v>
      </c>
      <c r="C101" s="14"/>
      <c r="D101" s="14"/>
      <c r="E101" s="19"/>
      <c r="F101" s="20">
        <v>730168.86</v>
      </c>
      <c r="G101" s="21">
        <v>0.1142</v>
      </c>
      <c r="H101" s="31">
        <v>6.555267105703648E-2</v>
      </c>
      <c r="I101" s="23"/>
      <c r="J101" s="3"/>
    </row>
    <row r="102" spans="1:10" ht="12.95" customHeight="1">
      <c r="A102" s="3"/>
      <c r="B102" s="13" t="s">
        <v>129</v>
      </c>
      <c r="C102" s="14"/>
      <c r="D102" s="14"/>
      <c r="E102" s="14"/>
      <c r="F102" s="24">
        <v>730168.86</v>
      </c>
      <c r="G102" s="25">
        <v>0.1142</v>
      </c>
      <c r="H102" s="26"/>
      <c r="I102" s="27"/>
      <c r="J102" s="3"/>
    </row>
    <row r="103" spans="1:10" ht="12.95" customHeight="1">
      <c r="A103" s="3"/>
      <c r="B103" s="28" t="s">
        <v>132</v>
      </c>
      <c r="C103" s="30"/>
      <c r="D103" s="29"/>
      <c r="E103" s="30"/>
      <c r="F103" s="24">
        <v>730168.86</v>
      </c>
      <c r="G103" s="25">
        <v>0.1142</v>
      </c>
      <c r="H103" s="26"/>
      <c r="I103" s="27"/>
      <c r="J103" s="3"/>
    </row>
    <row r="104" spans="1:10" ht="12.95" customHeight="1">
      <c r="A104" s="3"/>
      <c r="B104" s="28" t="s">
        <v>190</v>
      </c>
      <c r="C104" s="14"/>
      <c r="D104" s="29"/>
      <c r="E104" s="14"/>
      <c r="F104" s="32">
        <f>36614.27+F126</f>
        <v>-17030.150000000001</v>
      </c>
      <c r="G104" s="25">
        <f>0.57%+G126</f>
        <v>-2.6000000000000007E-3</v>
      </c>
      <c r="H104" s="26"/>
      <c r="I104" s="27"/>
      <c r="J104" s="3"/>
    </row>
    <row r="105" spans="1:10" ht="12.95" customHeight="1">
      <c r="A105" s="3"/>
      <c r="B105" s="33" t="s">
        <v>191</v>
      </c>
      <c r="C105" s="34"/>
      <c r="D105" s="34"/>
      <c r="E105" s="34"/>
      <c r="F105" s="35">
        <v>6393375.5999999996</v>
      </c>
      <c r="G105" s="36">
        <v>1</v>
      </c>
      <c r="H105" s="37"/>
      <c r="I105" s="38"/>
      <c r="J105" s="3"/>
    </row>
    <row r="106" spans="1:10" ht="12.95" customHeight="1">
      <c r="A106" s="3"/>
      <c r="B106" s="6"/>
      <c r="C106" s="3"/>
      <c r="D106" s="3"/>
      <c r="E106" s="3"/>
      <c r="F106" s="3"/>
      <c r="G106" s="3"/>
      <c r="H106" s="3"/>
      <c r="I106" s="3"/>
      <c r="J106" s="3"/>
    </row>
    <row r="107" spans="1:10" ht="12.95" customHeight="1" thickBot="1">
      <c r="A107" s="3"/>
      <c r="B107" s="47" t="s">
        <v>142</v>
      </c>
      <c r="C107" s="48"/>
      <c r="D107" s="48"/>
      <c r="E107" s="48"/>
      <c r="F107" s="48"/>
      <c r="G107" s="48"/>
      <c r="H107" s="48"/>
      <c r="I107" s="3"/>
      <c r="J107" s="3"/>
    </row>
    <row r="108" spans="1:10" ht="12.95" customHeight="1">
      <c r="A108" s="3"/>
      <c r="B108" s="49" t="s">
        <v>10</v>
      </c>
      <c r="C108" s="50"/>
      <c r="D108" s="50" t="s">
        <v>678</v>
      </c>
      <c r="E108" s="50" t="s">
        <v>13</v>
      </c>
      <c r="F108" s="51" t="s">
        <v>679</v>
      </c>
      <c r="G108" s="50" t="s">
        <v>680</v>
      </c>
      <c r="H108" s="52" t="s">
        <v>681</v>
      </c>
      <c r="I108" s="3"/>
    </row>
    <row r="109" spans="1:10" ht="12.95" customHeight="1">
      <c r="A109" s="3"/>
      <c r="B109" s="53" t="s">
        <v>143</v>
      </c>
      <c r="C109" s="14"/>
      <c r="D109" s="14"/>
      <c r="E109" s="14"/>
      <c r="F109" s="54"/>
      <c r="G109" s="15"/>
      <c r="H109" s="55"/>
      <c r="I109" s="3"/>
    </row>
    <row r="110" spans="1:10" ht="12.95" customHeight="1">
      <c r="A110" s="17"/>
      <c r="B110" s="56" t="s">
        <v>158</v>
      </c>
      <c r="C110" s="14"/>
      <c r="D110" s="14" t="s">
        <v>867</v>
      </c>
      <c r="E110" s="19">
        <v>-362250</v>
      </c>
      <c r="F110" s="20">
        <v>-25247.19</v>
      </c>
      <c r="G110" s="65">
        <v>-3.8999999999999998E-3</v>
      </c>
      <c r="H110" s="57"/>
      <c r="I110" s="3"/>
    </row>
    <row r="111" spans="1:10" ht="12.95" customHeight="1">
      <c r="A111" s="17"/>
      <c r="B111" s="56" t="s">
        <v>157</v>
      </c>
      <c r="C111" s="14"/>
      <c r="D111" s="14" t="s">
        <v>867</v>
      </c>
      <c r="E111" s="19">
        <v>-6222000</v>
      </c>
      <c r="F111" s="20">
        <v>-9189.89</v>
      </c>
      <c r="G111" s="65">
        <v>-1.4E-3</v>
      </c>
      <c r="H111" s="57"/>
      <c r="I111" s="3"/>
    </row>
    <row r="112" spans="1:10" ht="12.95" customHeight="1">
      <c r="A112" s="17"/>
      <c r="B112" s="56" t="s">
        <v>156</v>
      </c>
      <c r="C112" s="14"/>
      <c r="D112" s="14" t="s">
        <v>867</v>
      </c>
      <c r="E112" s="19">
        <v>-130900</v>
      </c>
      <c r="F112" s="20">
        <v>-5039.13</v>
      </c>
      <c r="G112" s="65">
        <v>-8.0000000000000004E-4</v>
      </c>
      <c r="H112" s="57"/>
      <c r="I112" s="3"/>
    </row>
    <row r="113" spans="1:9" ht="12.95" customHeight="1">
      <c r="A113" s="17"/>
      <c r="B113" s="56" t="s">
        <v>155</v>
      </c>
      <c r="C113" s="14"/>
      <c r="D113" s="14" t="s">
        <v>867</v>
      </c>
      <c r="E113" s="19">
        <v>-265000</v>
      </c>
      <c r="F113" s="20">
        <v>-4042.31</v>
      </c>
      <c r="G113" s="21">
        <v>-5.9999999999999995E-4</v>
      </c>
      <c r="H113" s="57"/>
      <c r="I113" s="3"/>
    </row>
    <row r="114" spans="1:9" ht="12.95" customHeight="1">
      <c r="A114" s="17"/>
      <c r="B114" s="56" t="s">
        <v>152</v>
      </c>
      <c r="C114" s="14"/>
      <c r="D114" s="14" t="s">
        <v>867</v>
      </c>
      <c r="E114" s="19">
        <v>-58250</v>
      </c>
      <c r="F114" s="20">
        <v>-1720.62</v>
      </c>
      <c r="G114" s="21">
        <v>-2.9999999999999997E-4</v>
      </c>
      <c r="H114" s="57"/>
      <c r="I114" s="3"/>
    </row>
    <row r="115" spans="1:9" ht="12.95" customHeight="1">
      <c r="A115" s="17"/>
      <c r="B115" s="56" t="s">
        <v>153</v>
      </c>
      <c r="C115" s="14"/>
      <c r="D115" s="14" t="s">
        <v>867</v>
      </c>
      <c r="E115" s="19">
        <v>-148200</v>
      </c>
      <c r="F115" s="20">
        <v>-1886.81</v>
      </c>
      <c r="G115" s="21">
        <v>-2.9999999999999997E-4</v>
      </c>
      <c r="H115" s="57"/>
      <c r="I115" s="3"/>
    </row>
    <row r="116" spans="1:9" ht="12.95" customHeight="1">
      <c r="A116" s="17"/>
      <c r="B116" s="56" t="s">
        <v>154</v>
      </c>
      <c r="C116" s="14"/>
      <c r="D116" s="14" t="s">
        <v>867</v>
      </c>
      <c r="E116" s="19">
        <v>-94500</v>
      </c>
      <c r="F116" s="20">
        <v>-2050.79</v>
      </c>
      <c r="G116" s="21">
        <v>-2.9999999999999997E-4</v>
      </c>
      <c r="H116" s="57"/>
      <c r="I116" s="3"/>
    </row>
    <row r="117" spans="1:9" ht="12.95" customHeight="1">
      <c r="A117" s="17"/>
      <c r="B117" s="56" t="s">
        <v>150</v>
      </c>
      <c r="C117" s="14"/>
      <c r="D117" s="14" t="s">
        <v>867</v>
      </c>
      <c r="E117" s="19">
        <v>-367500</v>
      </c>
      <c r="F117" s="20">
        <v>-1102.68</v>
      </c>
      <c r="G117" s="21">
        <v>-2.0000000000000001E-4</v>
      </c>
      <c r="H117" s="57"/>
      <c r="I117" s="3"/>
    </row>
    <row r="118" spans="1:9" ht="12.95" customHeight="1">
      <c r="A118" s="17"/>
      <c r="B118" s="56" t="s">
        <v>151</v>
      </c>
      <c r="C118" s="14"/>
      <c r="D118" s="14" t="s">
        <v>867</v>
      </c>
      <c r="E118" s="19">
        <v>-675000</v>
      </c>
      <c r="F118" s="20">
        <v>-1279.1300000000001</v>
      </c>
      <c r="G118" s="21">
        <v>-2.0000000000000001E-4</v>
      </c>
      <c r="H118" s="57"/>
      <c r="I118" s="3"/>
    </row>
    <row r="119" spans="1:9" ht="12.95" customHeight="1">
      <c r="A119" s="17"/>
      <c r="B119" s="56" t="s">
        <v>147</v>
      </c>
      <c r="C119" s="14"/>
      <c r="D119" s="14" t="s">
        <v>867</v>
      </c>
      <c r="E119" s="19">
        <v>-23700</v>
      </c>
      <c r="F119" s="20">
        <v>-532.36</v>
      </c>
      <c r="G119" s="21">
        <v>-1E-4</v>
      </c>
      <c r="H119" s="57"/>
      <c r="I119" s="3"/>
    </row>
    <row r="120" spans="1:9" ht="12.95" customHeight="1">
      <c r="A120" s="17"/>
      <c r="B120" s="56" t="s">
        <v>148</v>
      </c>
      <c r="C120" s="14"/>
      <c r="D120" s="14" t="s">
        <v>867</v>
      </c>
      <c r="E120" s="19">
        <v>-71250</v>
      </c>
      <c r="F120" s="20">
        <v>-663.05</v>
      </c>
      <c r="G120" s="21">
        <v>-1E-4</v>
      </c>
      <c r="H120" s="57"/>
      <c r="I120" s="3"/>
    </row>
    <row r="121" spans="1:9" ht="12.95" customHeight="1">
      <c r="A121" s="17"/>
      <c r="B121" s="56" t="s">
        <v>149</v>
      </c>
      <c r="C121" s="14"/>
      <c r="D121" s="14" t="s">
        <v>867</v>
      </c>
      <c r="E121" s="19">
        <v>-68400</v>
      </c>
      <c r="F121" s="20">
        <v>-694.74</v>
      </c>
      <c r="G121" s="21">
        <v>-1E-4</v>
      </c>
      <c r="H121" s="57"/>
      <c r="I121" s="3"/>
    </row>
    <row r="122" spans="1:9" ht="12.95" customHeight="1">
      <c r="A122" s="17"/>
      <c r="B122" s="56" t="s">
        <v>144</v>
      </c>
      <c r="C122" s="14"/>
      <c r="D122" s="14" t="s">
        <v>867</v>
      </c>
      <c r="E122" s="19">
        <v>-1400</v>
      </c>
      <c r="F122" s="20">
        <v>-16.59</v>
      </c>
      <c r="G122" s="66" t="s">
        <v>122</v>
      </c>
      <c r="H122" s="57"/>
      <c r="I122" s="3"/>
    </row>
    <row r="123" spans="1:9" ht="12.95" customHeight="1">
      <c r="A123" s="17"/>
      <c r="B123" s="56" t="s">
        <v>145</v>
      </c>
      <c r="C123" s="14"/>
      <c r="D123" s="14" t="s">
        <v>867</v>
      </c>
      <c r="E123" s="19">
        <v>-1200</v>
      </c>
      <c r="F123" s="20">
        <v>-43.41</v>
      </c>
      <c r="G123" s="66" t="s">
        <v>122</v>
      </c>
      <c r="H123" s="57"/>
      <c r="I123" s="3"/>
    </row>
    <row r="124" spans="1:9" ht="12.95" customHeight="1">
      <c r="A124" s="17"/>
      <c r="B124" s="56" t="s">
        <v>146</v>
      </c>
      <c r="C124" s="14"/>
      <c r="D124" s="14" t="s">
        <v>867</v>
      </c>
      <c r="E124" s="19">
        <v>-23100</v>
      </c>
      <c r="F124" s="20">
        <v>-135.72</v>
      </c>
      <c r="G124" s="66" t="s">
        <v>122</v>
      </c>
      <c r="H124" s="57"/>
      <c r="I124" s="3"/>
    </row>
    <row r="125" spans="1:9" ht="12.95" customHeight="1">
      <c r="A125" s="3"/>
      <c r="B125" s="53" t="s">
        <v>129</v>
      </c>
      <c r="C125" s="14"/>
      <c r="D125" s="14"/>
      <c r="E125" s="14"/>
      <c r="F125" s="24">
        <v>-53644.42</v>
      </c>
      <c r="G125" s="25">
        <v>-8.3000000000000001E-3</v>
      </c>
      <c r="H125" s="58"/>
      <c r="I125" s="3"/>
    </row>
    <row r="126" spans="1:9" ht="12.95" customHeight="1" thickBot="1">
      <c r="A126" s="3"/>
      <c r="B126" s="59" t="s">
        <v>132</v>
      </c>
      <c r="C126" s="60"/>
      <c r="D126" s="61"/>
      <c r="E126" s="60"/>
      <c r="F126" s="62">
        <v>-53644.42</v>
      </c>
      <c r="G126" s="63">
        <v>-8.3000000000000001E-3</v>
      </c>
      <c r="H126" s="64"/>
      <c r="I126" s="3"/>
    </row>
    <row r="127" spans="1:9" ht="12.95" customHeight="1">
      <c r="A127" s="3"/>
      <c r="B127" s="46"/>
      <c r="C127" s="3"/>
      <c r="D127" s="3"/>
      <c r="E127" s="3"/>
      <c r="F127" s="3"/>
      <c r="G127" s="3"/>
      <c r="H127" s="3"/>
      <c r="I127" s="3"/>
    </row>
    <row r="128" spans="1:9" ht="12.95" customHeight="1">
      <c r="A128" s="3"/>
      <c r="B128" s="46"/>
      <c r="C128" s="3"/>
      <c r="D128" s="3"/>
      <c r="E128" s="3"/>
      <c r="F128" s="3"/>
      <c r="G128" s="3"/>
      <c r="H128" s="3"/>
      <c r="I128" s="3"/>
    </row>
    <row r="129" spans="1:9" ht="12.95" customHeight="1">
      <c r="A129" s="3"/>
      <c r="B129" s="4" t="s">
        <v>194</v>
      </c>
      <c r="C129" s="3"/>
      <c r="D129" s="3"/>
      <c r="E129" s="3"/>
      <c r="F129" s="3"/>
      <c r="G129" s="3"/>
      <c r="H129" s="3"/>
      <c r="I129" s="3"/>
    </row>
    <row r="130" spans="1:9" ht="12.95" customHeight="1">
      <c r="A130" s="3"/>
      <c r="B130" s="4" t="s">
        <v>195</v>
      </c>
      <c r="C130" s="3"/>
      <c r="D130" s="3"/>
      <c r="E130" s="3"/>
      <c r="F130" s="3"/>
      <c r="G130" s="3"/>
      <c r="H130" s="3"/>
      <c r="I130" s="3"/>
    </row>
    <row r="131" spans="1:9" ht="12.95" customHeight="1">
      <c r="A131" s="3"/>
      <c r="B131" s="579" t="s">
        <v>196</v>
      </c>
      <c r="C131" s="579"/>
      <c r="D131" s="579"/>
      <c r="E131" s="3"/>
      <c r="F131" s="3"/>
      <c r="G131" s="3"/>
      <c r="H131" s="3"/>
      <c r="I131" s="3"/>
    </row>
    <row r="132" spans="1:9" ht="12.95" customHeight="1">
      <c r="A132" s="3"/>
      <c r="B132" s="4"/>
      <c r="C132" s="3"/>
      <c r="D132" s="3"/>
      <c r="E132" s="3"/>
      <c r="F132" s="3"/>
      <c r="G132" s="3"/>
      <c r="H132" s="3"/>
      <c r="I132" s="3"/>
    </row>
    <row r="133" spans="1:9" ht="15.75" thickBot="1"/>
    <row r="134" spans="1:9">
      <c r="B134" s="88" t="s">
        <v>832</v>
      </c>
      <c r="C134" s="89"/>
      <c r="D134" s="89"/>
      <c r="E134" s="90"/>
      <c r="F134" s="91"/>
      <c r="G134" s="91"/>
      <c r="H134" s="92"/>
    </row>
    <row r="135" spans="1:9">
      <c r="B135" s="580" t="s">
        <v>833</v>
      </c>
      <c r="C135" s="581"/>
      <c r="D135" s="581"/>
      <c r="E135" s="581"/>
      <c r="F135" s="581"/>
      <c r="G135" s="581"/>
      <c r="H135" s="93"/>
    </row>
    <row r="136" spans="1:9">
      <c r="B136" s="94" t="s">
        <v>834</v>
      </c>
      <c r="C136" s="95"/>
      <c r="D136" s="95"/>
      <c r="E136" s="95"/>
      <c r="F136" s="95"/>
      <c r="G136" s="96"/>
      <c r="H136" s="97"/>
    </row>
    <row r="137" spans="1:9">
      <c r="B137" s="94" t="s">
        <v>835</v>
      </c>
      <c r="C137" s="95"/>
      <c r="D137" s="95"/>
      <c r="E137" s="95"/>
      <c r="F137" s="95"/>
      <c r="G137" s="96"/>
      <c r="H137" s="97"/>
    </row>
    <row r="138" spans="1:9" ht="15.75" thickBot="1">
      <c r="B138" s="98"/>
      <c r="C138" s="99"/>
      <c r="D138" s="99"/>
      <c r="E138" s="100"/>
      <c r="F138" s="101"/>
      <c r="G138" s="101"/>
      <c r="H138" s="102"/>
    </row>
    <row r="139" spans="1:9" ht="15.75" thickBot="1">
      <c r="B139" s="94"/>
      <c r="C139" s="95"/>
      <c r="D139" s="95"/>
      <c r="E139" s="103"/>
      <c r="F139" s="96"/>
      <c r="G139" s="96"/>
      <c r="H139" s="97"/>
    </row>
    <row r="140" spans="1:9">
      <c r="B140" s="115" t="s">
        <v>836</v>
      </c>
      <c r="C140" s="116"/>
      <c r="D140" s="116"/>
      <c r="E140" s="116"/>
      <c r="F140" s="116"/>
      <c r="G140" s="117"/>
      <c r="H140" s="118"/>
    </row>
    <row r="141" spans="1:9">
      <c r="B141" s="119" t="s">
        <v>837</v>
      </c>
      <c r="C141" s="120"/>
      <c r="D141" s="121"/>
      <c r="E141" s="121"/>
      <c r="F141" s="120"/>
      <c r="G141" s="122"/>
      <c r="H141" s="123"/>
    </row>
    <row r="142" spans="1:9" ht="38.25">
      <c r="B142" s="582" t="s">
        <v>838</v>
      </c>
      <c r="C142" s="584" t="s">
        <v>839</v>
      </c>
      <c r="D142" s="124" t="s">
        <v>840</v>
      </c>
      <c r="E142" s="124" t="s">
        <v>840</v>
      </c>
      <c r="F142" s="124" t="s">
        <v>841</v>
      </c>
      <c r="G142" s="122"/>
      <c r="H142" s="123"/>
    </row>
    <row r="143" spans="1:9">
      <c r="B143" s="583"/>
      <c r="C143" s="585"/>
      <c r="D143" s="124" t="s">
        <v>842</v>
      </c>
      <c r="E143" s="124" t="s">
        <v>843</v>
      </c>
      <c r="F143" s="124" t="s">
        <v>842</v>
      </c>
      <c r="G143" s="122"/>
      <c r="H143" s="123"/>
    </row>
    <row r="144" spans="1:9">
      <c r="B144" s="125" t="s">
        <v>131</v>
      </c>
      <c r="C144" s="126" t="s">
        <v>131</v>
      </c>
      <c r="D144" s="126" t="s">
        <v>131</v>
      </c>
      <c r="E144" s="126" t="s">
        <v>131</v>
      </c>
      <c r="F144" s="126" t="s">
        <v>131</v>
      </c>
      <c r="G144" s="122"/>
      <c r="H144" s="123"/>
    </row>
    <row r="145" spans="2:8">
      <c r="B145" s="136" t="s">
        <v>844</v>
      </c>
      <c r="C145" s="127"/>
      <c r="D145" s="127"/>
      <c r="E145" s="127"/>
      <c r="F145" s="127"/>
      <c r="G145" s="122"/>
      <c r="H145" s="123"/>
    </row>
    <row r="146" spans="2:8">
      <c r="B146" s="137"/>
      <c r="C146" s="120"/>
      <c r="D146" s="120"/>
      <c r="E146" s="120"/>
      <c r="F146" s="120"/>
      <c r="G146" s="122"/>
      <c r="H146" s="123"/>
    </row>
    <row r="147" spans="2:8">
      <c r="B147" s="137" t="s">
        <v>845</v>
      </c>
      <c r="C147" s="120"/>
      <c r="D147" s="120"/>
      <c r="E147" s="120"/>
      <c r="F147" s="120"/>
      <c r="G147" s="122"/>
      <c r="H147" s="123"/>
    </row>
    <row r="148" spans="2:8">
      <c r="B148" s="119"/>
      <c r="C148" s="120"/>
      <c r="D148" s="120"/>
      <c r="E148" s="120"/>
      <c r="F148" s="120"/>
      <c r="G148" s="122"/>
      <c r="H148" s="123"/>
    </row>
    <row r="149" spans="2:8">
      <c r="B149" s="137" t="s">
        <v>846</v>
      </c>
      <c r="C149" s="120"/>
      <c r="D149" s="120"/>
      <c r="E149" s="120"/>
      <c r="F149" s="120"/>
      <c r="G149" s="122"/>
      <c r="H149" s="123"/>
    </row>
    <row r="150" spans="2:8">
      <c r="B150" s="128" t="s">
        <v>847</v>
      </c>
      <c r="C150" s="138" t="s">
        <v>848</v>
      </c>
      <c r="D150" s="138" t="s">
        <v>849</v>
      </c>
      <c r="E150" s="120"/>
      <c r="F150" s="139"/>
      <c r="G150" s="122"/>
      <c r="H150" s="123"/>
    </row>
    <row r="151" spans="2:8">
      <c r="B151" s="128" t="s">
        <v>850</v>
      </c>
      <c r="C151" s="140">
        <v>74.868499999999997</v>
      </c>
      <c r="D151" s="140">
        <v>76.964200000000005</v>
      </c>
      <c r="E151" s="120"/>
      <c r="F151" s="139"/>
      <c r="G151" s="122"/>
      <c r="H151" s="123"/>
    </row>
    <row r="152" spans="2:8">
      <c r="B152" s="128" t="s">
        <v>851</v>
      </c>
      <c r="C152" s="140">
        <v>69.318700000000007</v>
      </c>
      <c r="D152" s="140">
        <v>71.215800000000002</v>
      </c>
      <c r="E152" s="120"/>
      <c r="F152" s="139"/>
      <c r="G152" s="122"/>
      <c r="H152" s="123"/>
    </row>
    <row r="153" spans="2:8">
      <c r="B153" s="119"/>
      <c r="C153" s="120"/>
      <c r="D153" s="120"/>
      <c r="E153" s="120"/>
      <c r="F153" s="139"/>
      <c r="G153" s="122"/>
      <c r="H153" s="123"/>
    </row>
    <row r="154" spans="2:8">
      <c r="B154" s="137" t="s">
        <v>852</v>
      </c>
      <c r="C154" s="141"/>
      <c r="D154" s="141"/>
      <c r="E154" s="141"/>
      <c r="F154" s="139"/>
      <c r="G154" s="122"/>
      <c r="H154" s="123"/>
    </row>
    <row r="155" spans="2:8">
      <c r="B155" s="137"/>
      <c r="C155" s="141"/>
      <c r="D155" s="141"/>
      <c r="E155" s="141"/>
      <c r="F155" s="120"/>
      <c r="G155" s="122"/>
      <c r="H155" s="123"/>
    </row>
    <row r="156" spans="2:8">
      <c r="B156" s="137" t="s">
        <v>853</v>
      </c>
      <c r="C156" s="141"/>
      <c r="D156" s="141"/>
      <c r="E156" s="141"/>
      <c r="F156" s="120"/>
      <c r="G156" s="122"/>
      <c r="H156" s="123"/>
    </row>
    <row r="157" spans="2:8">
      <c r="B157" s="137"/>
      <c r="C157" s="141"/>
      <c r="D157" s="141"/>
      <c r="E157" s="141"/>
      <c r="F157" s="120"/>
      <c r="G157" s="129"/>
      <c r="H157" s="130"/>
    </row>
    <row r="158" spans="2:8">
      <c r="B158" s="137" t="s">
        <v>888</v>
      </c>
      <c r="C158" s="141"/>
      <c r="D158" s="141"/>
      <c r="E158" s="142"/>
      <c r="F158" s="131"/>
      <c r="G158" s="122"/>
      <c r="H158" s="123"/>
    </row>
    <row r="159" spans="2:8">
      <c r="B159" s="143" t="s">
        <v>854</v>
      </c>
      <c r="C159" s="141"/>
      <c r="D159" s="141"/>
      <c r="E159" s="144"/>
      <c r="F159" s="120"/>
      <c r="G159" s="122"/>
      <c r="H159" s="123"/>
    </row>
    <row r="160" spans="2:8">
      <c r="B160" s="145"/>
      <c r="C160" s="141"/>
      <c r="D160" s="141"/>
      <c r="E160" s="141"/>
      <c r="F160" s="120"/>
      <c r="G160" s="122"/>
      <c r="H160" s="123"/>
    </row>
    <row r="161" spans="2:8">
      <c r="B161" s="146" t="s">
        <v>855</v>
      </c>
      <c r="C161" s="141"/>
      <c r="D161" s="141"/>
      <c r="E161" s="144"/>
      <c r="F161" s="132"/>
      <c r="G161" s="122"/>
      <c r="H161" s="123"/>
    </row>
    <row r="162" spans="2:8">
      <c r="B162" s="146"/>
      <c r="C162" s="147"/>
      <c r="D162" s="147"/>
      <c r="E162" s="141"/>
      <c r="F162" s="127"/>
      <c r="G162" s="122"/>
      <c r="H162" s="123"/>
    </row>
    <row r="163" spans="2:8">
      <c r="B163" s="146" t="s">
        <v>856</v>
      </c>
      <c r="C163" s="147"/>
      <c r="D163" s="147"/>
      <c r="E163" s="106"/>
      <c r="F163" s="106"/>
      <c r="G163" s="133"/>
      <c r="H163" s="134"/>
    </row>
    <row r="164" spans="2:8">
      <c r="B164" s="145"/>
      <c r="C164" s="147"/>
      <c r="D164" s="147"/>
      <c r="E164" s="141"/>
      <c r="F164" s="127"/>
      <c r="G164" s="122"/>
      <c r="H164" s="123"/>
    </row>
    <row r="165" spans="2:8">
      <c r="B165" s="137" t="s">
        <v>857</v>
      </c>
      <c r="C165" s="141"/>
      <c r="D165" s="141"/>
      <c r="E165" s="148"/>
      <c r="F165" s="120"/>
      <c r="G165" s="122"/>
      <c r="H165" s="123"/>
    </row>
    <row r="166" spans="2:8">
      <c r="B166" s="137"/>
      <c r="C166" s="144"/>
      <c r="D166" s="141"/>
      <c r="E166" s="149"/>
      <c r="F166" s="122"/>
      <c r="G166" s="122"/>
      <c r="H166" s="123"/>
    </row>
    <row r="167" spans="2:8">
      <c r="B167" s="150" t="s">
        <v>889</v>
      </c>
      <c r="C167" s="141"/>
      <c r="D167" s="141"/>
      <c r="E167" s="141"/>
      <c r="F167" s="120"/>
      <c r="G167" s="122"/>
      <c r="H167" s="123"/>
    </row>
    <row r="168" spans="2:8">
      <c r="B168" s="151"/>
      <c r="C168" s="141"/>
      <c r="D168" s="141"/>
      <c r="E168" s="122"/>
      <c r="F168" s="122"/>
      <c r="G168" s="122"/>
      <c r="H168" s="123"/>
    </row>
    <row r="169" spans="2:8">
      <c r="B169" s="151" t="s">
        <v>890</v>
      </c>
      <c r="C169" s="141"/>
      <c r="D169" s="141"/>
      <c r="E169" s="122"/>
      <c r="F169" s="122"/>
      <c r="G169" s="122"/>
      <c r="H169" s="123"/>
    </row>
    <row r="170" spans="2:8">
      <c r="B170" s="137"/>
      <c r="C170" s="141"/>
      <c r="D170" s="141"/>
      <c r="E170" s="141"/>
      <c r="F170" s="122"/>
      <c r="G170" s="122"/>
      <c r="H170" s="123"/>
    </row>
    <row r="171" spans="2:8">
      <c r="B171" s="137" t="s">
        <v>858</v>
      </c>
      <c r="C171" s="141"/>
      <c r="D171" s="141"/>
      <c r="E171" s="141"/>
      <c r="F171" s="120"/>
      <c r="G171" s="122"/>
      <c r="H171" s="123"/>
    </row>
    <row r="172" spans="2:8">
      <c r="B172" s="143"/>
      <c r="C172" s="152"/>
      <c r="D172" s="152"/>
      <c r="E172" s="152"/>
      <c r="F172" s="153"/>
      <c r="G172" s="122"/>
      <c r="H172" s="123"/>
    </row>
    <row r="173" spans="2:8">
      <c r="B173" s="143" t="s">
        <v>859</v>
      </c>
      <c r="C173" s="152"/>
      <c r="D173" s="152"/>
      <c r="E173" s="152"/>
      <c r="F173" s="153"/>
      <c r="G173" s="122"/>
      <c r="H173" s="123"/>
    </row>
    <row r="174" spans="2:8" ht="15.75" thickBot="1">
      <c r="B174" s="143"/>
      <c r="C174" s="152"/>
      <c r="D174" s="152"/>
      <c r="E174" s="152"/>
      <c r="F174" s="153"/>
      <c r="G174" s="122"/>
      <c r="H174" s="123"/>
    </row>
    <row r="175" spans="2:8">
      <c r="B175" s="154" t="s">
        <v>860</v>
      </c>
      <c r="C175" s="155"/>
      <c r="D175" s="155"/>
      <c r="E175" s="155"/>
      <c r="F175" s="544"/>
      <c r="G175" s="117"/>
      <c r="H175" s="118"/>
    </row>
    <row r="176" spans="2:8">
      <c r="B176" s="143"/>
      <c r="C176" s="152"/>
      <c r="D176" s="152"/>
      <c r="E176" s="152"/>
      <c r="F176" s="153"/>
      <c r="G176" s="153"/>
      <c r="H176" s="123"/>
    </row>
    <row r="177" spans="2:8" ht="38.25">
      <c r="B177" s="156" t="s">
        <v>861</v>
      </c>
      <c r="C177" s="157" t="s">
        <v>862</v>
      </c>
      <c r="D177" s="157" t="s">
        <v>678</v>
      </c>
      <c r="E177" s="157" t="s">
        <v>863</v>
      </c>
      <c r="F177" s="157" t="s">
        <v>864</v>
      </c>
      <c r="G177" s="158" t="s">
        <v>865</v>
      </c>
      <c r="H177" s="123"/>
    </row>
    <row r="178" spans="2:8">
      <c r="B178" s="159" t="s">
        <v>866</v>
      </c>
      <c r="C178" s="160"/>
      <c r="D178" s="161"/>
      <c r="E178" s="162"/>
      <c r="F178" s="162"/>
      <c r="G178" s="163"/>
      <c r="H178" s="123"/>
    </row>
    <row r="179" spans="2:8">
      <c r="B179" s="164" t="s">
        <v>81</v>
      </c>
      <c r="C179" s="165">
        <v>45442</v>
      </c>
      <c r="D179" s="166" t="s">
        <v>867</v>
      </c>
      <c r="E179" s="167">
        <v>7336.3531699654932</v>
      </c>
      <c r="F179" s="167">
        <v>6969.55</v>
      </c>
      <c r="G179" s="586">
        <f>1298954921.08/100000</f>
        <v>12989.5492108</v>
      </c>
      <c r="H179" s="123"/>
    </row>
    <row r="180" spans="2:8">
      <c r="B180" s="164" t="s">
        <v>104</v>
      </c>
      <c r="C180" s="165">
        <v>45442</v>
      </c>
      <c r="D180" s="166" t="s">
        <v>867</v>
      </c>
      <c r="E180" s="167">
        <v>184.96325999999999</v>
      </c>
      <c r="F180" s="167">
        <v>189.5</v>
      </c>
      <c r="G180" s="587"/>
      <c r="H180" s="123"/>
    </row>
    <row r="181" spans="2:8">
      <c r="B181" s="164" t="s">
        <v>109</v>
      </c>
      <c r="C181" s="165">
        <v>45442</v>
      </c>
      <c r="D181" s="166" t="s">
        <v>867</v>
      </c>
      <c r="E181" s="167">
        <v>291.0136</v>
      </c>
      <c r="F181" s="167">
        <v>300.05</v>
      </c>
      <c r="G181" s="587"/>
      <c r="H181" s="123"/>
    </row>
    <row r="182" spans="2:8">
      <c r="B182" s="164" t="s">
        <v>119</v>
      </c>
      <c r="C182" s="165">
        <v>45442</v>
      </c>
      <c r="D182" s="166" t="s">
        <v>867</v>
      </c>
      <c r="E182" s="167">
        <v>602.43331428571423</v>
      </c>
      <c r="F182" s="167">
        <v>587.54999999999995</v>
      </c>
      <c r="G182" s="587"/>
      <c r="H182" s="123"/>
    </row>
    <row r="183" spans="2:8">
      <c r="B183" s="164" t="s">
        <v>115</v>
      </c>
      <c r="C183" s="165">
        <v>45442</v>
      </c>
      <c r="D183" s="166" t="s">
        <v>867</v>
      </c>
      <c r="E183" s="167">
        <v>2262.3778265822784</v>
      </c>
      <c r="F183" s="167">
        <v>2246.25</v>
      </c>
      <c r="G183" s="587"/>
      <c r="H183" s="123"/>
    </row>
    <row r="184" spans="2:8">
      <c r="B184" s="164" t="s">
        <v>95</v>
      </c>
      <c r="C184" s="165">
        <v>45442</v>
      </c>
      <c r="D184" s="166" t="s">
        <v>867</v>
      </c>
      <c r="E184" s="167">
        <v>1492.8991784905661</v>
      </c>
      <c r="F184" s="167">
        <v>1525.4</v>
      </c>
      <c r="G184" s="587"/>
      <c r="H184" s="123"/>
    </row>
    <row r="185" spans="2:8">
      <c r="B185" s="164" t="s">
        <v>123</v>
      </c>
      <c r="C185" s="165">
        <v>45442</v>
      </c>
      <c r="D185" s="166" t="s">
        <v>867</v>
      </c>
      <c r="E185" s="167">
        <v>3650.9875000000002</v>
      </c>
      <c r="F185" s="167">
        <v>3617.55</v>
      </c>
      <c r="G185" s="587"/>
      <c r="H185" s="123"/>
    </row>
    <row r="186" spans="2:8">
      <c r="B186" s="164" t="s">
        <v>97</v>
      </c>
      <c r="C186" s="165">
        <v>45442</v>
      </c>
      <c r="D186" s="166" t="s">
        <v>867</v>
      </c>
      <c r="E186" s="167">
        <v>2089.9208930158729</v>
      </c>
      <c r="F186" s="167">
        <v>2170.15</v>
      </c>
      <c r="G186" s="587"/>
      <c r="H186" s="123"/>
    </row>
    <row r="187" spans="2:8">
      <c r="B187" s="164" t="s">
        <v>126</v>
      </c>
      <c r="C187" s="165">
        <v>45442</v>
      </c>
      <c r="D187" s="166" t="s">
        <v>867</v>
      </c>
      <c r="E187" s="167">
        <v>1172.05</v>
      </c>
      <c r="F187" s="167">
        <v>1185.05</v>
      </c>
      <c r="G187" s="587"/>
      <c r="H187" s="123"/>
    </row>
    <row r="188" spans="2:8">
      <c r="B188" s="164" t="s">
        <v>113</v>
      </c>
      <c r="C188" s="165">
        <v>45442</v>
      </c>
      <c r="D188" s="166" t="s">
        <v>867</v>
      </c>
      <c r="E188" s="167">
        <v>884.43</v>
      </c>
      <c r="F188" s="167">
        <v>930.6</v>
      </c>
      <c r="G188" s="587"/>
      <c r="H188" s="123"/>
    </row>
    <row r="189" spans="2:8">
      <c r="B189" s="164" t="s">
        <v>101</v>
      </c>
      <c r="C189" s="165">
        <v>45442</v>
      </c>
      <c r="D189" s="166" t="s">
        <v>867</v>
      </c>
      <c r="E189" s="167">
        <v>2957.7375364806867</v>
      </c>
      <c r="F189" s="167">
        <v>2953.85</v>
      </c>
      <c r="G189" s="587"/>
      <c r="H189" s="123"/>
    </row>
    <row r="190" spans="2:8">
      <c r="B190" s="164" t="s">
        <v>93</v>
      </c>
      <c r="C190" s="165">
        <v>45470</v>
      </c>
      <c r="D190" s="166" t="s">
        <v>867</v>
      </c>
      <c r="E190" s="167">
        <v>3890.948193659282</v>
      </c>
      <c r="F190" s="167">
        <v>3849.6</v>
      </c>
      <c r="G190" s="587"/>
      <c r="H190" s="123"/>
    </row>
    <row r="191" spans="2:8">
      <c r="B191" s="164" t="s">
        <v>111</v>
      </c>
      <c r="C191" s="165">
        <v>45442</v>
      </c>
      <c r="D191" s="166" t="s">
        <v>867</v>
      </c>
      <c r="E191" s="167">
        <v>973.75203128654971</v>
      </c>
      <c r="F191" s="167">
        <v>1015.7</v>
      </c>
      <c r="G191" s="587"/>
      <c r="H191" s="123"/>
    </row>
    <row r="192" spans="2:8">
      <c r="B192" s="164" t="s">
        <v>99</v>
      </c>
      <c r="C192" s="165">
        <v>45442</v>
      </c>
      <c r="D192" s="166" t="s">
        <v>867</v>
      </c>
      <c r="E192" s="167">
        <v>1199.2817113360325</v>
      </c>
      <c r="F192" s="167">
        <v>1273.1500000000001</v>
      </c>
      <c r="G192" s="587"/>
      <c r="H192" s="123"/>
    </row>
    <row r="193" spans="2:8">
      <c r="B193" s="164" t="s">
        <v>88</v>
      </c>
      <c r="C193" s="165">
        <v>45442</v>
      </c>
      <c r="D193" s="166" t="s">
        <v>867</v>
      </c>
      <c r="E193" s="167">
        <v>144.4769</v>
      </c>
      <c r="F193" s="167">
        <v>147.69999999999999</v>
      </c>
      <c r="G193" s="587"/>
      <c r="H193" s="123"/>
    </row>
    <row r="194" spans="2:8">
      <c r="B194" s="164"/>
      <c r="C194" s="165"/>
      <c r="D194" s="166"/>
      <c r="E194" s="168"/>
      <c r="F194" s="168"/>
      <c r="G194" s="169"/>
      <c r="H194" s="123"/>
    </row>
    <row r="195" spans="2:8">
      <c r="B195" s="571" t="s">
        <v>868</v>
      </c>
      <c r="C195" s="572"/>
      <c r="D195" s="572"/>
      <c r="E195" s="572"/>
      <c r="F195" s="572"/>
      <c r="G195" s="573"/>
      <c r="H195" s="123"/>
    </row>
    <row r="196" spans="2:8" ht="30.75" customHeight="1">
      <c r="B196" s="574" t="s">
        <v>869</v>
      </c>
      <c r="C196" s="575"/>
      <c r="D196" s="575"/>
      <c r="E196" s="575"/>
      <c r="F196" s="575"/>
      <c r="G196" s="576"/>
      <c r="H196" s="134"/>
    </row>
    <row r="197" spans="2:8">
      <c r="B197" s="170"/>
      <c r="C197" s="171"/>
      <c r="D197" s="171"/>
      <c r="E197" s="172"/>
      <c r="F197" s="172"/>
      <c r="G197" s="172"/>
      <c r="H197" s="123"/>
    </row>
    <row r="198" spans="2:8">
      <c r="B198" s="173" t="s">
        <v>870</v>
      </c>
      <c r="C198" s="171"/>
      <c r="D198" s="171"/>
      <c r="E198" s="172"/>
      <c r="F198" s="172"/>
      <c r="G198" s="172"/>
      <c r="H198" s="123"/>
    </row>
    <row r="199" spans="2:8">
      <c r="B199" s="164" t="s">
        <v>871</v>
      </c>
      <c r="C199" s="174"/>
      <c r="D199" s="174"/>
      <c r="E199" s="174"/>
      <c r="F199" s="172"/>
      <c r="G199" s="172"/>
      <c r="H199" s="123"/>
    </row>
    <row r="200" spans="2:8">
      <c r="B200" s="164" t="s">
        <v>872</v>
      </c>
      <c r="C200" s="174"/>
      <c r="D200" s="174"/>
      <c r="E200" s="175">
        <v>723017</v>
      </c>
      <c r="F200" s="176"/>
      <c r="G200" s="176"/>
      <c r="H200" s="123"/>
    </row>
    <row r="201" spans="2:8">
      <c r="B201" s="164" t="s">
        <v>873</v>
      </c>
      <c r="C201" s="174"/>
      <c r="D201" s="174"/>
      <c r="E201" s="175">
        <f>E200</f>
        <v>723017</v>
      </c>
      <c r="F201" s="176"/>
      <c r="G201" s="176"/>
      <c r="H201" s="123"/>
    </row>
    <row r="202" spans="2:8">
      <c r="B202" s="164" t="s">
        <v>874</v>
      </c>
      <c r="C202" s="174"/>
      <c r="D202" s="174"/>
      <c r="E202" s="175"/>
      <c r="F202" s="176"/>
      <c r="G202" s="176"/>
      <c r="H202" s="123"/>
    </row>
    <row r="203" spans="2:8">
      <c r="B203" s="164" t="s">
        <v>875</v>
      </c>
      <c r="C203" s="174"/>
      <c r="D203" s="174"/>
      <c r="E203" s="175"/>
      <c r="F203" s="176"/>
      <c r="G203" s="176"/>
      <c r="H203" s="123"/>
    </row>
    <row r="204" spans="2:8">
      <c r="B204" s="164" t="s">
        <v>876</v>
      </c>
      <c r="C204" s="174"/>
      <c r="D204" s="174"/>
      <c r="E204" s="175">
        <v>65444825463.290001</v>
      </c>
      <c r="F204" s="176"/>
      <c r="G204" s="176"/>
      <c r="H204" s="123"/>
    </row>
    <row r="205" spans="2:8">
      <c r="B205" s="164" t="s">
        <v>877</v>
      </c>
      <c r="C205" s="174"/>
      <c r="D205" s="174"/>
      <c r="E205" s="175"/>
      <c r="F205" s="176"/>
      <c r="G205" s="176"/>
      <c r="H205" s="123"/>
    </row>
    <row r="206" spans="2:8">
      <c r="B206" s="164" t="s">
        <v>878</v>
      </c>
      <c r="C206" s="174"/>
      <c r="D206" s="174"/>
      <c r="E206" s="175">
        <v>65263156155.010002</v>
      </c>
      <c r="F206" s="176"/>
      <c r="G206" s="177"/>
      <c r="H206" s="123"/>
    </row>
    <row r="207" spans="2:8">
      <c r="B207" s="164" t="s">
        <v>879</v>
      </c>
      <c r="C207" s="174"/>
      <c r="D207" s="174"/>
      <c r="E207" s="175">
        <f>E206-E204</f>
        <v>-181669308.27999878</v>
      </c>
      <c r="F207" s="176"/>
      <c r="G207" s="178"/>
      <c r="H207" s="123"/>
    </row>
    <row r="208" spans="2:8">
      <c r="B208" s="179" t="s">
        <v>880</v>
      </c>
      <c r="C208" s="180"/>
      <c r="D208" s="180"/>
      <c r="E208" s="181"/>
      <c r="F208" s="176"/>
      <c r="G208" s="176"/>
      <c r="H208" s="123"/>
    </row>
    <row r="209" spans="2:8">
      <c r="B209" s="119"/>
      <c r="C209" s="172"/>
      <c r="D209" s="172"/>
      <c r="E209" s="181"/>
      <c r="F209" s="181"/>
      <c r="G209" s="176"/>
      <c r="H209" s="123"/>
    </row>
    <row r="210" spans="2:8">
      <c r="B210" s="173" t="s">
        <v>881</v>
      </c>
      <c r="C210" s="171"/>
      <c r="D210" s="171"/>
      <c r="E210" s="172"/>
      <c r="F210" s="172"/>
      <c r="G210" s="172"/>
      <c r="H210" s="123"/>
    </row>
    <row r="211" spans="2:8">
      <c r="B211" s="119"/>
      <c r="C211" s="172"/>
      <c r="D211" s="172"/>
      <c r="E211" s="172"/>
      <c r="F211" s="182"/>
      <c r="G211" s="182"/>
      <c r="H211" s="123"/>
    </row>
    <row r="212" spans="2:8">
      <c r="B212" s="173" t="s">
        <v>882</v>
      </c>
      <c r="C212" s="171"/>
      <c r="D212" s="171"/>
      <c r="E212" s="172"/>
      <c r="F212" s="183"/>
      <c r="G212" s="172"/>
      <c r="H212" s="123"/>
    </row>
    <row r="213" spans="2:8">
      <c r="B213" s="179"/>
      <c r="C213" s="180"/>
      <c r="D213" s="180"/>
      <c r="E213" s="172"/>
      <c r="F213" s="172"/>
      <c r="G213" s="172"/>
      <c r="H213" s="123"/>
    </row>
    <row r="214" spans="2:8">
      <c r="B214" s="173" t="s">
        <v>1081</v>
      </c>
      <c r="C214" s="171"/>
      <c r="D214" s="171"/>
      <c r="E214" s="172"/>
      <c r="F214" s="183"/>
      <c r="G214" s="172"/>
      <c r="H214" s="123"/>
    </row>
    <row r="215" spans="2:8" ht="38.25">
      <c r="B215" s="156" t="s">
        <v>861</v>
      </c>
      <c r="C215" s="157" t="s">
        <v>1067</v>
      </c>
      <c r="D215" s="157" t="s">
        <v>1068</v>
      </c>
      <c r="E215" s="157" t="s">
        <v>1069</v>
      </c>
      <c r="F215" s="157" t="s">
        <v>1070</v>
      </c>
      <c r="G215" s="172"/>
      <c r="H215" s="123"/>
    </row>
    <row r="216" spans="2:8">
      <c r="B216" s="545" t="s">
        <v>815</v>
      </c>
      <c r="C216" s="541" t="s">
        <v>1071</v>
      </c>
      <c r="D216" s="541">
        <v>1518</v>
      </c>
      <c r="E216" s="542">
        <v>1942.2169765480901</v>
      </c>
      <c r="F216" s="542">
        <v>1976.45</v>
      </c>
      <c r="G216" s="172"/>
      <c r="H216" s="123"/>
    </row>
    <row r="217" spans="2:8" ht="15.75">
      <c r="B217" s="539" t="s">
        <v>1072</v>
      </c>
      <c r="C217" s="540"/>
      <c r="D217" s="540"/>
      <c r="E217" s="540"/>
      <c r="F217" s="540"/>
      <c r="G217" s="172"/>
      <c r="H217" s="123"/>
    </row>
    <row r="218" spans="2:8">
      <c r="B218" s="173"/>
      <c r="C218" s="171"/>
      <c r="D218" s="171"/>
      <c r="E218" s="172"/>
      <c r="F218" s="183"/>
      <c r="G218" s="172"/>
      <c r="H218" s="123"/>
    </row>
    <row r="219" spans="2:8">
      <c r="B219" s="173" t="s">
        <v>883</v>
      </c>
      <c r="C219" s="171"/>
      <c r="D219" s="171"/>
      <c r="E219" s="172"/>
      <c r="F219" s="172"/>
      <c r="G219" s="172"/>
      <c r="H219" s="123"/>
    </row>
    <row r="220" spans="2:8">
      <c r="B220" s="164" t="s">
        <v>884</v>
      </c>
      <c r="C220" s="174"/>
      <c r="D220" s="174"/>
      <c r="E220" s="175">
        <v>8262</v>
      </c>
      <c r="F220" s="172"/>
      <c r="G220" s="172"/>
      <c r="H220" s="123"/>
    </row>
    <row r="221" spans="2:8">
      <c r="B221" s="164" t="s">
        <v>885</v>
      </c>
      <c r="C221" s="174"/>
      <c r="D221" s="174"/>
      <c r="E221" s="175">
        <v>8534931000</v>
      </c>
      <c r="F221" s="182"/>
      <c r="G221" s="184"/>
      <c r="H221" s="123"/>
    </row>
    <row r="222" spans="2:8">
      <c r="B222" s="164" t="s">
        <v>886</v>
      </c>
      <c r="C222" s="174"/>
      <c r="D222" s="174"/>
      <c r="E222" s="175">
        <v>36923753.009999998</v>
      </c>
      <c r="F222" s="172"/>
      <c r="G222" s="185"/>
      <c r="H222" s="123"/>
    </row>
    <row r="223" spans="2:8">
      <c r="B223" s="119"/>
      <c r="C223" s="172"/>
      <c r="D223" s="172"/>
      <c r="E223" s="172"/>
      <c r="F223" s="172"/>
      <c r="G223" s="172"/>
      <c r="H223" s="123"/>
    </row>
    <row r="224" spans="2:8" ht="15.75" thickBot="1">
      <c r="B224" s="186" t="s">
        <v>887</v>
      </c>
      <c r="C224" s="187"/>
      <c r="D224" s="187"/>
      <c r="E224" s="187"/>
      <c r="F224" s="187"/>
      <c r="G224" s="187"/>
      <c r="H224" s="135"/>
    </row>
    <row r="228" spans="2:12">
      <c r="B228" s="566" t="s">
        <v>979</v>
      </c>
      <c r="C228" s="566"/>
      <c r="D228" s="566"/>
      <c r="E228" s="566"/>
      <c r="F228" s="566"/>
      <c r="G228" s="566"/>
      <c r="H228" s="566"/>
      <c r="I228" s="566"/>
      <c r="J228" s="566"/>
      <c r="K228" s="429"/>
      <c r="L228" s="429"/>
    </row>
    <row r="229" spans="2:12">
      <c r="B229" s="577" t="s">
        <v>980</v>
      </c>
      <c r="C229" s="578" t="s">
        <v>981</v>
      </c>
      <c r="D229" s="578"/>
      <c r="E229" s="437" t="s">
        <v>982</v>
      </c>
      <c r="F229" s="437" t="s">
        <v>983</v>
      </c>
      <c r="G229" s="578" t="s">
        <v>984</v>
      </c>
      <c r="H229" s="578"/>
      <c r="I229" s="578"/>
      <c r="J229" s="578"/>
    </row>
    <row r="230" spans="2:12" ht="51.75">
      <c r="B230" s="577"/>
      <c r="C230" s="437" t="s">
        <v>985</v>
      </c>
      <c r="D230" s="437" t="s">
        <v>986</v>
      </c>
      <c r="E230" s="437" t="s">
        <v>987</v>
      </c>
      <c r="F230" s="437" t="s">
        <v>988</v>
      </c>
      <c r="G230" s="437" t="s">
        <v>985</v>
      </c>
      <c r="H230" s="437" t="s">
        <v>986</v>
      </c>
      <c r="I230" s="437" t="s">
        <v>987</v>
      </c>
      <c r="J230" s="437" t="s">
        <v>988</v>
      </c>
    </row>
    <row r="231" spans="2:12">
      <c r="B231" s="436" t="s">
        <v>989</v>
      </c>
      <c r="C231" s="438">
        <v>0.19650485260223838</v>
      </c>
      <c r="D231" s="438">
        <v>0.20502301677697776</v>
      </c>
      <c r="E231" s="438">
        <v>0.15991082071874874</v>
      </c>
      <c r="F231" s="438">
        <v>0.14300744244204533</v>
      </c>
      <c r="G231" s="439">
        <v>71215.8</v>
      </c>
      <c r="H231" s="439">
        <v>76964.200000000012</v>
      </c>
      <c r="I231" s="439">
        <v>50694.865908877466</v>
      </c>
      <c r="J231" s="439">
        <v>43171.76770356686</v>
      </c>
    </row>
    <row r="232" spans="2:12">
      <c r="B232" s="436" t="s">
        <v>990</v>
      </c>
      <c r="C232" s="438">
        <v>0.3606249087690454</v>
      </c>
      <c r="D232" s="438">
        <v>0.37095312092904087</v>
      </c>
      <c r="E232" s="438">
        <v>0.38888005154983607</v>
      </c>
      <c r="F232" s="438">
        <v>0.26269918639546352</v>
      </c>
      <c r="G232" s="439">
        <v>13640.730766431328</v>
      </c>
      <c r="H232" s="439">
        <v>13745.128924988123</v>
      </c>
      <c r="I232" s="439">
        <v>13926.350684361403</v>
      </c>
      <c r="J232" s="439">
        <v>12651.222753975606</v>
      </c>
    </row>
    <row r="233" spans="2:12">
      <c r="B233" s="436" t="s">
        <v>991</v>
      </c>
      <c r="C233" s="438">
        <v>0.21261362156825503</v>
      </c>
      <c r="D233" s="438">
        <v>0.22366298168908449</v>
      </c>
      <c r="E233" s="438">
        <v>0.20515655096220731</v>
      </c>
      <c r="F233" s="438">
        <v>0.16918958875763912</v>
      </c>
      <c r="G233" s="439">
        <v>17840.076154212282</v>
      </c>
      <c r="H233" s="439">
        <v>18332.66638082988</v>
      </c>
      <c r="I233" s="439">
        <v>17512.672833731252</v>
      </c>
      <c r="J233" s="439">
        <v>15989.71800185766</v>
      </c>
    </row>
    <row r="234" spans="2:12">
      <c r="B234" s="436" t="s">
        <v>992</v>
      </c>
      <c r="C234" s="438">
        <v>0.23001615592796676</v>
      </c>
      <c r="D234" s="438">
        <v>0.24115825157326864</v>
      </c>
      <c r="E234" s="438">
        <v>0.18022117831702733</v>
      </c>
      <c r="F234" s="438">
        <v>0.15298230905326005</v>
      </c>
      <c r="G234" s="439">
        <v>28186.862769932239</v>
      </c>
      <c r="H234" s="439">
        <v>29488.312215755617</v>
      </c>
      <c r="I234" s="439">
        <v>22919.82712355904</v>
      </c>
      <c r="J234" s="439">
        <v>20391.631420717145</v>
      </c>
    </row>
    <row r="235" spans="2:12">
      <c r="B235" s="436" t="s">
        <v>993</v>
      </c>
      <c r="C235" s="438">
        <v>0.19177110094564931</v>
      </c>
      <c r="D235" s="438">
        <v>0.20051452149923232</v>
      </c>
      <c r="E235" s="438">
        <v>0.16130794497796219</v>
      </c>
      <c r="F235" s="438">
        <v>0.14304742468849607</v>
      </c>
      <c r="G235" s="439">
        <v>57883.494672161134</v>
      </c>
      <c r="H235" s="439">
        <v>62276.831952356304</v>
      </c>
      <c r="I235" s="439">
        <v>44669.160090566358</v>
      </c>
      <c r="J235" s="439">
        <v>38117.089821936883</v>
      </c>
    </row>
    <row r="236" spans="2:12">
      <c r="B236" s="428"/>
      <c r="C236" s="430"/>
      <c r="D236" s="430"/>
      <c r="E236" s="430"/>
      <c r="F236" s="430"/>
      <c r="G236" s="430"/>
      <c r="H236" s="431"/>
      <c r="I236" s="431"/>
      <c r="J236" s="431"/>
      <c r="K236" s="431"/>
      <c r="L236" s="429"/>
    </row>
    <row r="237" spans="2:12">
      <c r="B237" s="429"/>
      <c r="C237" s="429"/>
      <c r="D237" s="429"/>
      <c r="E237" s="429"/>
      <c r="F237" s="429"/>
      <c r="G237" s="429"/>
      <c r="H237" s="429"/>
      <c r="I237" s="429"/>
      <c r="J237" s="429"/>
      <c r="K237" s="429"/>
      <c r="L237" s="429"/>
    </row>
    <row r="238" spans="2:12">
      <c r="B238" s="566" t="s">
        <v>994</v>
      </c>
      <c r="C238" s="566"/>
      <c r="D238" s="566"/>
      <c r="E238" s="566"/>
      <c r="F238" s="566"/>
      <c r="G238" s="436"/>
      <c r="H238" s="454"/>
      <c r="I238" s="429"/>
      <c r="J238" s="429"/>
      <c r="K238" s="429"/>
      <c r="L238" s="429"/>
    </row>
    <row r="239" spans="2:12" ht="51.75">
      <c r="B239" s="446"/>
      <c r="C239" s="457" t="s">
        <v>989</v>
      </c>
      <c r="D239" s="437" t="s">
        <v>990</v>
      </c>
      <c r="E239" s="437" t="s">
        <v>991</v>
      </c>
      <c r="F239" s="437" t="s">
        <v>992</v>
      </c>
      <c r="G239" s="437" t="s">
        <v>993</v>
      </c>
      <c r="H239" s="454"/>
      <c r="I239" s="429"/>
      <c r="J239" s="429"/>
      <c r="K239" s="429"/>
      <c r="L239" s="429"/>
    </row>
    <row r="240" spans="2:12">
      <c r="B240" s="436" t="s">
        <v>995</v>
      </c>
      <c r="C240" s="458">
        <v>1320000</v>
      </c>
      <c r="D240" s="458">
        <v>120000</v>
      </c>
      <c r="E240" s="458">
        <v>360000</v>
      </c>
      <c r="F240" s="458">
        <v>600000</v>
      </c>
      <c r="G240" s="458">
        <v>1200000</v>
      </c>
      <c r="H240" s="454"/>
      <c r="I240" s="429"/>
      <c r="J240" s="429"/>
      <c r="K240" s="429"/>
      <c r="L240" s="429"/>
    </row>
    <row r="241" spans="2:12">
      <c r="B241" s="436" t="s">
        <v>996</v>
      </c>
      <c r="C241" s="458">
        <v>4236605.5173387798</v>
      </c>
      <c r="D241" s="458">
        <v>142136.23803136399</v>
      </c>
      <c r="E241" s="458">
        <v>503235.26502023201</v>
      </c>
      <c r="F241" s="458">
        <v>1119602.9809149201</v>
      </c>
      <c r="G241" s="458">
        <v>3419736.77012596</v>
      </c>
      <c r="H241" s="454"/>
      <c r="I241" s="429"/>
      <c r="J241" s="429"/>
      <c r="K241" s="429"/>
      <c r="L241" s="429"/>
    </row>
    <row r="242" spans="2:12">
      <c r="B242" s="436" t="s">
        <v>997</v>
      </c>
      <c r="C242" s="452">
        <v>0.19896479927093799</v>
      </c>
      <c r="D242" s="452">
        <v>0.36012051449695798</v>
      </c>
      <c r="E242" s="452">
        <v>0.230425714755779</v>
      </c>
      <c r="F242" s="452">
        <v>0.25252815500799303</v>
      </c>
      <c r="G242" s="452">
        <v>0.1987645646201</v>
      </c>
      <c r="H242" s="456"/>
      <c r="I242" s="432"/>
      <c r="J242" s="432"/>
      <c r="K242" s="432"/>
      <c r="L242" s="432"/>
    </row>
    <row r="243" spans="2:12">
      <c r="B243" s="436" t="s">
        <v>998</v>
      </c>
      <c r="C243" s="452">
        <v>0.16610656846936098</v>
      </c>
      <c r="D243" s="452">
        <v>0.377778517927986</v>
      </c>
      <c r="E243" s="452">
        <v>0.22045437705753501</v>
      </c>
      <c r="F243" s="452">
        <v>0.22605130042879198</v>
      </c>
      <c r="G243" s="452">
        <v>0.16612229058793701</v>
      </c>
      <c r="H243" s="456"/>
      <c r="I243" s="432"/>
      <c r="J243" s="432"/>
      <c r="K243" s="432"/>
      <c r="L243" s="432"/>
    </row>
    <row r="244" spans="2:12">
      <c r="B244" s="436" t="s">
        <v>999</v>
      </c>
      <c r="C244" s="452">
        <v>0.148306829095919</v>
      </c>
      <c r="D244" s="452">
        <v>0.25115956055715699</v>
      </c>
      <c r="E244" s="452">
        <v>0.16817419253638502</v>
      </c>
      <c r="F244" s="452">
        <v>0.185879291278989</v>
      </c>
      <c r="G244" s="452">
        <v>0.148767500813383</v>
      </c>
      <c r="H244" s="456"/>
      <c r="I244" s="432"/>
      <c r="J244" s="432"/>
      <c r="K244" s="432"/>
      <c r="L244" s="432"/>
    </row>
    <row r="245" spans="2:12">
      <c r="B245" s="429"/>
      <c r="C245" s="429"/>
      <c r="D245" s="429"/>
      <c r="E245" s="429"/>
      <c r="F245" s="429"/>
      <c r="G245" s="429"/>
      <c r="H245" s="429"/>
      <c r="I245" s="429"/>
      <c r="J245" s="429"/>
      <c r="K245" s="429"/>
      <c r="L245" s="429"/>
    </row>
    <row r="246" spans="2:12">
      <c r="B246" s="566" t="s">
        <v>1000</v>
      </c>
      <c r="C246" s="566"/>
      <c r="D246" s="566"/>
      <c r="E246" s="566"/>
      <c r="F246" s="566"/>
      <c r="G246" s="436"/>
      <c r="H246" s="454"/>
      <c r="I246" s="429"/>
      <c r="J246" s="429"/>
      <c r="K246" s="429"/>
      <c r="L246" s="429"/>
    </row>
    <row r="247" spans="2:12" ht="51.75">
      <c r="B247" s="446"/>
      <c r="C247" s="457" t="s">
        <v>989</v>
      </c>
      <c r="D247" s="437" t="s">
        <v>990</v>
      </c>
      <c r="E247" s="437" t="s">
        <v>991</v>
      </c>
      <c r="F247" s="437" t="s">
        <v>992</v>
      </c>
      <c r="G247" s="437" t="s">
        <v>993</v>
      </c>
      <c r="H247" s="454"/>
      <c r="I247" s="429"/>
      <c r="J247" s="429"/>
      <c r="K247" s="429"/>
      <c r="L247" s="429"/>
    </row>
    <row r="248" spans="2:12">
      <c r="B248" s="436" t="s">
        <v>995</v>
      </c>
      <c r="C248" s="458">
        <v>1320000</v>
      </c>
      <c r="D248" s="458">
        <v>120000</v>
      </c>
      <c r="E248" s="458">
        <v>360000</v>
      </c>
      <c r="F248" s="458">
        <v>600000</v>
      </c>
      <c r="G248" s="458">
        <v>1200000</v>
      </c>
      <c r="H248" s="454"/>
      <c r="I248" s="429"/>
      <c r="J248" s="429"/>
      <c r="K248" s="429"/>
      <c r="L248" s="429"/>
    </row>
    <row r="249" spans="2:12">
      <c r="B249" s="436" t="s">
        <v>996</v>
      </c>
      <c r="C249" s="458">
        <v>4478129.9483591598</v>
      </c>
      <c r="D249" s="458">
        <v>142737.56231759701</v>
      </c>
      <c r="E249" s="458">
        <v>510236.36737288203</v>
      </c>
      <c r="F249" s="458">
        <v>1150239.3429489599</v>
      </c>
      <c r="G249" s="458">
        <v>3596902.6102803499</v>
      </c>
      <c r="H249" s="454"/>
      <c r="I249" s="429"/>
      <c r="J249" s="429"/>
      <c r="K249" s="429"/>
      <c r="L249" s="429"/>
    </row>
    <row r="250" spans="2:12">
      <c r="B250" s="436" t="s">
        <v>997</v>
      </c>
      <c r="C250" s="452">
        <v>0.20811728678605299</v>
      </c>
      <c r="D250" s="452">
        <v>0.37034944156589</v>
      </c>
      <c r="E250" s="452">
        <v>0.240494234221064</v>
      </c>
      <c r="F250" s="452">
        <v>0.263824722528336</v>
      </c>
      <c r="G250" s="452">
        <v>0.208111303537524</v>
      </c>
      <c r="H250" s="456"/>
      <c r="I250" s="432"/>
      <c r="J250" s="432"/>
      <c r="K250" s="432"/>
      <c r="L250" s="432"/>
    </row>
    <row r="251" spans="2:12">
      <c r="B251" s="436" t="s">
        <v>998</v>
      </c>
      <c r="C251" s="452">
        <v>0.16610656846936098</v>
      </c>
      <c r="D251" s="452">
        <v>0.377778517927986</v>
      </c>
      <c r="E251" s="452">
        <v>0.22045437705753501</v>
      </c>
      <c r="F251" s="452">
        <v>0.22605130042879198</v>
      </c>
      <c r="G251" s="452">
        <v>0.16612229058793701</v>
      </c>
      <c r="H251" s="456"/>
      <c r="I251" s="432"/>
      <c r="J251" s="432"/>
      <c r="K251" s="432"/>
      <c r="L251" s="432"/>
    </row>
    <row r="252" spans="2:12">
      <c r="B252" s="436" t="s">
        <v>999</v>
      </c>
      <c r="C252" s="452">
        <v>0.148306829095919</v>
      </c>
      <c r="D252" s="452">
        <v>0.25115956055715699</v>
      </c>
      <c r="E252" s="452">
        <v>0.16817419253638502</v>
      </c>
      <c r="F252" s="452">
        <v>0.185879291278989</v>
      </c>
      <c r="G252" s="452">
        <v>0.148767500813383</v>
      </c>
      <c r="H252" s="456"/>
      <c r="I252" s="432"/>
      <c r="J252" s="432"/>
      <c r="K252" s="432"/>
      <c r="L252" s="432"/>
    </row>
    <row r="253" spans="2:12">
      <c r="B253" s="429"/>
      <c r="C253" s="429"/>
      <c r="D253" s="429"/>
      <c r="E253" s="429"/>
      <c r="F253" s="429"/>
      <c r="G253" s="429"/>
      <c r="H253" s="429"/>
      <c r="I253" s="429"/>
      <c r="J253" s="429"/>
      <c r="K253" s="429"/>
      <c r="L253" s="429"/>
    </row>
    <row r="254" spans="2:12">
      <c r="B254" s="429"/>
      <c r="C254" s="429"/>
      <c r="D254" s="429"/>
      <c r="E254" s="429"/>
      <c r="F254" s="429"/>
      <c r="G254" s="429"/>
      <c r="H254" s="429"/>
      <c r="I254" s="429"/>
      <c r="J254" s="429"/>
      <c r="K254" s="429"/>
      <c r="L254" s="429"/>
    </row>
    <row r="255" spans="2:12">
      <c r="B255" s="446" t="s">
        <v>1001</v>
      </c>
      <c r="C255" s="446"/>
      <c r="D255" s="429"/>
      <c r="E255" s="429"/>
      <c r="F255" s="429"/>
      <c r="G255" s="429"/>
      <c r="H255" s="429"/>
      <c r="I255" s="429"/>
      <c r="J255" s="429"/>
      <c r="K255" s="429"/>
      <c r="L255" s="429"/>
    </row>
    <row r="256" spans="2:12">
      <c r="B256" s="443" t="s">
        <v>1002</v>
      </c>
      <c r="C256" s="546">
        <v>0.11211913206016322</v>
      </c>
      <c r="D256" s="429"/>
      <c r="E256" s="433"/>
      <c r="F256" s="429"/>
      <c r="G256" s="429"/>
      <c r="H256" s="429"/>
      <c r="I256" s="429"/>
      <c r="J256" s="429"/>
      <c r="K256" s="429"/>
      <c r="L256" s="429"/>
    </row>
    <row r="257" spans="2:12">
      <c r="B257" s="443" t="s">
        <v>1003</v>
      </c>
      <c r="C257" s="546">
        <v>0.13206245195736604</v>
      </c>
      <c r="D257" s="429"/>
      <c r="E257" s="433"/>
      <c r="F257" s="429"/>
      <c r="G257" s="429"/>
      <c r="H257" s="429"/>
      <c r="I257" s="429"/>
      <c r="J257" s="429"/>
      <c r="K257" s="429"/>
      <c r="L257" s="429"/>
    </row>
    <row r="258" spans="2:12">
      <c r="B258" s="443" t="s">
        <v>1004</v>
      </c>
      <c r="C258" s="547">
        <v>1.1870786357160099</v>
      </c>
      <c r="D258" s="429"/>
      <c r="E258" s="434"/>
      <c r="F258" s="429"/>
      <c r="G258" s="429"/>
      <c r="H258" s="429"/>
      <c r="I258" s="429"/>
      <c r="J258" s="429"/>
      <c r="K258" s="429"/>
      <c r="L258" s="429"/>
    </row>
    <row r="259" spans="2:12">
      <c r="B259" s="443" t="s">
        <v>1005</v>
      </c>
      <c r="C259" s="547">
        <v>0.70424292140735256</v>
      </c>
      <c r="D259" s="429"/>
      <c r="E259" s="434"/>
      <c r="F259" s="429"/>
      <c r="G259" s="429"/>
      <c r="H259" s="429"/>
      <c r="I259" s="429"/>
      <c r="J259" s="429"/>
      <c r="K259" s="429"/>
      <c r="L259" s="429"/>
    </row>
    <row r="260" spans="2:12">
      <c r="B260" s="443" t="s">
        <v>1006</v>
      </c>
      <c r="C260" s="547">
        <v>0.18898908640454268</v>
      </c>
      <c r="D260" s="429"/>
      <c r="E260" s="434"/>
      <c r="F260" s="429"/>
      <c r="G260" s="429"/>
      <c r="H260" s="429"/>
      <c r="I260" s="429"/>
      <c r="J260" s="429"/>
      <c r="K260" s="429"/>
      <c r="L260" s="429"/>
    </row>
    <row r="261" spans="2:12">
      <c r="B261" s="443" t="s">
        <v>1007</v>
      </c>
      <c r="C261" s="461">
        <v>-3.8181090125100015E-2</v>
      </c>
      <c r="D261" s="429"/>
      <c r="E261" s="434"/>
      <c r="F261" s="429"/>
      <c r="G261" s="429"/>
      <c r="H261" s="429"/>
      <c r="I261" s="429"/>
      <c r="J261" s="429"/>
      <c r="K261" s="429"/>
      <c r="L261" s="429"/>
    </row>
    <row r="262" spans="2:12">
      <c r="B262" s="462" t="s">
        <v>1008</v>
      </c>
      <c r="C262" s="548">
        <v>5.434086575511201E-2</v>
      </c>
      <c r="D262" s="429"/>
      <c r="E262" s="435"/>
      <c r="F262" s="429"/>
      <c r="G262" s="429"/>
      <c r="H262" s="429"/>
      <c r="I262" s="429"/>
      <c r="J262" s="429"/>
      <c r="K262" s="429"/>
      <c r="L262" s="429"/>
    </row>
    <row r="263" spans="2:12">
      <c r="B263" s="436" t="s">
        <v>1009</v>
      </c>
      <c r="C263" s="459">
        <v>6.7500000000000004E-2</v>
      </c>
      <c r="D263" s="429"/>
      <c r="E263" s="433"/>
      <c r="F263" s="429"/>
      <c r="G263" s="429"/>
      <c r="H263" s="429"/>
      <c r="I263" s="429"/>
      <c r="J263" s="429"/>
      <c r="K263" s="429"/>
      <c r="L263" s="429"/>
    </row>
    <row r="264" spans="2:12">
      <c r="B264" s="428"/>
      <c r="C264" s="433"/>
      <c r="D264" s="429"/>
      <c r="E264" s="433"/>
      <c r="F264" s="429"/>
      <c r="G264" s="429"/>
      <c r="H264" s="429"/>
      <c r="I264" s="429"/>
      <c r="J264" s="429"/>
      <c r="K264" s="429"/>
      <c r="L264" s="429"/>
    </row>
    <row r="265" spans="2:12">
      <c r="B265" s="428"/>
      <c r="C265" s="433"/>
      <c r="D265" s="429"/>
      <c r="E265" s="433"/>
      <c r="F265" s="429"/>
      <c r="G265" s="429"/>
      <c r="H265" s="429"/>
      <c r="I265" s="429"/>
      <c r="J265" s="429"/>
      <c r="K265" s="429"/>
      <c r="L265" s="429"/>
    </row>
    <row r="266" spans="2:12">
      <c r="B266" s="437" t="s">
        <v>1010</v>
      </c>
      <c r="C266" s="446"/>
      <c r="D266" s="429"/>
      <c r="E266" s="433"/>
      <c r="F266" s="429"/>
      <c r="G266" s="429"/>
      <c r="H266" s="429"/>
      <c r="I266" s="429"/>
      <c r="J266" s="429"/>
      <c r="K266" s="429"/>
      <c r="L266" s="429"/>
    </row>
    <row r="267" spans="2:12">
      <c r="B267" s="443" t="s">
        <v>1011</v>
      </c>
      <c r="C267" s="448">
        <v>0.17383710933410929</v>
      </c>
      <c r="D267" s="429"/>
      <c r="E267" s="433"/>
      <c r="F267" s="429"/>
      <c r="G267" s="429"/>
      <c r="H267" s="429"/>
      <c r="I267" s="429"/>
      <c r="J267" s="429"/>
      <c r="K267" s="429"/>
      <c r="L267" s="429"/>
    </row>
    <row r="270" spans="2:12" ht="15.75" thickBot="1"/>
    <row r="271" spans="2:12">
      <c r="B271" s="467"/>
      <c r="C271" s="468"/>
      <c r="D271" s="468"/>
      <c r="E271" s="567" t="s">
        <v>1037</v>
      </c>
      <c r="F271" s="567"/>
      <c r="G271" s="568"/>
    </row>
    <row r="272" spans="2:12">
      <c r="B272" s="469" t="s">
        <v>1038</v>
      </c>
      <c r="C272" s="470"/>
      <c r="D272" s="470"/>
      <c r="E272" s="471"/>
      <c r="F272" s="471"/>
      <c r="G272" s="347"/>
    </row>
    <row r="273" spans="2:7">
      <c r="B273" s="472"/>
      <c r="C273" s="470"/>
      <c r="D273" s="470"/>
      <c r="E273" s="470"/>
      <c r="F273" s="470"/>
      <c r="G273" s="347"/>
    </row>
    <row r="274" spans="2:7">
      <c r="B274" s="472"/>
      <c r="C274" s="470"/>
      <c r="D274" s="470"/>
      <c r="E274" s="471"/>
      <c r="F274" s="471"/>
      <c r="G274" s="347"/>
    </row>
    <row r="275" spans="2:7">
      <c r="B275" s="473" t="s">
        <v>1039</v>
      </c>
      <c r="C275" s="470"/>
      <c r="D275" s="470"/>
      <c r="E275" s="471"/>
      <c r="F275" s="471"/>
      <c r="G275" s="347"/>
    </row>
    <row r="276" spans="2:7">
      <c r="B276" s="569" t="s">
        <v>1040</v>
      </c>
      <c r="C276" s="570"/>
      <c r="D276" s="570"/>
      <c r="E276" s="471"/>
      <c r="F276" s="471"/>
      <c r="G276" s="347"/>
    </row>
    <row r="277" spans="2:7">
      <c r="B277" s="569"/>
      <c r="C277" s="570"/>
      <c r="D277" s="570"/>
      <c r="E277" s="471"/>
      <c r="F277" s="471"/>
      <c r="G277" s="347"/>
    </row>
    <row r="278" spans="2:7">
      <c r="B278" s="473" t="s">
        <v>1041</v>
      </c>
      <c r="C278" s="470"/>
      <c r="D278" s="470"/>
      <c r="E278" s="471"/>
      <c r="F278" s="471"/>
      <c r="G278" s="347"/>
    </row>
    <row r="279" spans="2:7">
      <c r="B279" s="473"/>
      <c r="C279" s="470"/>
      <c r="D279" s="470"/>
      <c r="E279" s="471"/>
      <c r="F279" s="471"/>
      <c r="G279" s="347"/>
    </row>
    <row r="280" spans="2:7">
      <c r="B280" s="472"/>
      <c r="C280" s="470"/>
      <c r="D280" s="470"/>
      <c r="E280" s="471"/>
      <c r="F280" s="471"/>
      <c r="G280" s="347"/>
    </row>
    <row r="281" spans="2:7" ht="15.75" thickBot="1">
      <c r="B281" s="474"/>
      <c r="C281" s="475"/>
      <c r="D281" s="475"/>
      <c r="E281" s="476"/>
      <c r="F281" s="476"/>
      <c r="G281" s="477"/>
    </row>
    <row r="282" spans="2:7" ht="15.75" thickBot="1">
      <c r="B282" s="335"/>
      <c r="C282" s="335"/>
      <c r="D282" s="335"/>
      <c r="E282" s="335"/>
      <c r="F282" s="335"/>
      <c r="G282" s="335"/>
    </row>
    <row r="283" spans="2:7">
      <c r="B283" s="478" t="s">
        <v>1042</v>
      </c>
      <c r="C283" s="479"/>
      <c r="D283" s="479"/>
      <c r="E283" s="479"/>
      <c r="F283" s="479"/>
      <c r="G283" s="335"/>
    </row>
    <row r="284" spans="2:7">
      <c r="B284" s="480" t="s">
        <v>1043</v>
      </c>
      <c r="C284" s="479"/>
      <c r="D284" s="479"/>
      <c r="E284" s="479"/>
      <c r="F284" s="479"/>
      <c r="G284" s="335"/>
    </row>
    <row r="285" spans="2:7">
      <c r="B285" s="481"/>
      <c r="C285" s="479"/>
      <c r="D285" s="479"/>
      <c r="E285" s="479"/>
      <c r="F285" s="479"/>
      <c r="G285" s="335"/>
    </row>
    <row r="286" spans="2:7">
      <c r="B286" s="481"/>
      <c r="C286" s="479"/>
      <c r="D286" s="479"/>
      <c r="E286" s="479"/>
      <c r="F286" s="479"/>
      <c r="G286" s="335"/>
    </row>
    <row r="287" spans="2:7">
      <c r="B287" s="481"/>
      <c r="C287" s="479"/>
      <c r="D287" s="479"/>
      <c r="E287" s="479"/>
      <c r="F287" s="479"/>
      <c r="G287" s="335"/>
    </row>
    <row r="288" spans="2:7">
      <c r="B288" s="481"/>
      <c r="C288" s="479"/>
      <c r="D288" s="479"/>
      <c r="E288" s="479"/>
      <c r="F288" s="479"/>
      <c r="G288" s="335"/>
    </row>
    <row r="289" spans="2:7">
      <c r="B289" s="481"/>
      <c r="C289" s="479"/>
      <c r="D289" s="479"/>
      <c r="E289" s="479"/>
      <c r="F289" s="479"/>
      <c r="G289" s="335"/>
    </row>
    <row r="290" spans="2:7">
      <c r="B290" s="481"/>
      <c r="C290" s="479"/>
      <c r="D290" s="479"/>
      <c r="E290" s="479"/>
      <c r="F290" s="479"/>
      <c r="G290" s="335"/>
    </row>
    <row r="291" spans="2:7">
      <c r="B291" s="481"/>
      <c r="C291" s="479"/>
      <c r="D291" s="479"/>
      <c r="E291" s="479"/>
      <c r="F291" s="479"/>
      <c r="G291" s="335"/>
    </row>
    <row r="292" spans="2:7">
      <c r="B292" s="481"/>
      <c r="C292" s="479"/>
      <c r="D292" s="479"/>
      <c r="E292" s="479"/>
      <c r="F292" s="479"/>
      <c r="G292" s="335"/>
    </row>
    <row r="293" spans="2:7">
      <c r="B293" s="481"/>
      <c r="C293" s="479"/>
      <c r="D293" s="479"/>
      <c r="E293" s="479"/>
      <c r="F293" s="479"/>
      <c r="G293" s="335"/>
    </row>
    <row r="294" spans="2:7">
      <c r="B294" s="481"/>
      <c r="C294" s="479"/>
      <c r="D294" s="479"/>
      <c r="E294" s="479"/>
      <c r="F294" s="479"/>
      <c r="G294" s="335"/>
    </row>
    <row r="295" spans="2:7" ht="15.75" thickBot="1">
      <c r="B295" s="482"/>
      <c r="C295" s="479"/>
      <c r="D295" s="479"/>
      <c r="E295" s="479"/>
      <c r="F295" s="479"/>
      <c r="G295" s="335"/>
    </row>
  </sheetData>
  <sortState xmlns:xlrd2="http://schemas.microsoft.com/office/spreadsheetml/2017/richdata2" ref="B110:G124">
    <sortCondition ref="G110:G124"/>
  </sortState>
  <mergeCells count="15">
    <mergeCell ref="B131:D131"/>
    <mergeCell ref="B135:G135"/>
    <mergeCell ref="B142:B143"/>
    <mergeCell ref="C142:C143"/>
    <mergeCell ref="G179:G193"/>
    <mergeCell ref="B238:F238"/>
    <mergeCell ref="B246:F246"/>
    <mergeCell ref="E271:G271"/>
    <mergeCell ref="B276:D277"/>
    <mergeCell ref="B195:G195"/>
    <mergeCell ref="B196:G196"/>
    <mergeCell ref="B228:J228"/>
    <mergeCell ref="B229:B230"/>
    <mergeCell ref="C229:D229"/>
    <mergeCell ref="G229:J22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185"/>
  <sheetViews>
    <sheetView workbookViewId="0"/>
  </sheetViews>
  <sheetFormatPr defaultRowHeight="15"/>
  <cols>
    <col min="1" max="1" width="3.42578125" customWidth="1"/>
    <col min="2" max="2" width="56.5703125" customWidth="1"/>
    <col min="3" max="3" width="16.5703125" customWidth="1"/>
    <col min="4" max="4" width="18.7109375" customWidth="1"/>
    <col min="5" max="5" width="14.42578125" customWidth="1"/>
    <col min="6" max="6" width="19.42578125" customWidth="1"/>
    <col min="7" max="7" width="13.7109375" customWidth="1"/>
    <col min="8" max="8" width="12.28515625" customWidth="1"/>
    <col min="9" max="9" width="12.42578125" customWidth="1"/>
    <col min="10" max="10" width="10.85546875" customWidth="1"/>
  </cols>
  <sheetData>
    <row r="1" spans="1:10" ht="15.95" customHeight="1">
      <c r="A1" s="3"/>
      <c r="B1" s="537" t="s">
        <v>1062</v>
      </c>
      <c r="C1" s="3"/>
      <c r="D1" s="3"/>
      <c r="E1" s="3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197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160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161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682</v>
      </c>
      <c r="C7" s="14" t="s">
        <v>198</v>
      </c>
      <c r="D7" s="14" t="s">
        <v>657</v>
      </c>
      <c r="E7" s="19">
        <v>2000</v>
      </c>
      <c r="F7" s="20">
        <v>9880.7000000000007</v>
      </c>
      <c r="G7" s="21">
        <v>4.6699999999999998E-2</v>
      </c>
      <c r="H7" s="31">
        <v>7.2248999999999994E-2</v>
      </c>
      <c r="I7" s="23"/>
      <c r="J7" s="3"/>
    </row>
    <row r="8" spans="1:10" ht="12.95" customHeight="1">
      <c r="A8" s="17"/>
      <c r="B8" s="18" t="s">
        <v>683</v>
      </c>
      <c r="C8" s="14" t="s">
        <v>199</v>
      </c>
      <c r="D8" s="14" t="s">
        <v>656</v>
      </c>
      <c r="E8" s="19">
        <v>2000</v>
      </c>
      <c r="F8" s="20">
        <v>9859.58</v>
      </c>
      <c r="G8" s="21">
        <v>4.6600000000000003E-2</v>
      </c>
      <c r="H8" s="31">
        <v>7.2202000000000002E-2</v>
      </c>
      <c r="I8" s="23"/>
      <c r="J8" s="3"/>
    </row>
    <row r="9" spans="1:10" ht="12.95" customHeight="1">
      <c r="A9" s="17"/>
      <c r="B9" s="18" t="s">
        <v>684</v>
      </c>
      <c r="C9" s="14" t="s">
        <v>200</v>
      </c>
      <c r="D9" s="14" t="s">
        <v>656</v>
      </c>
      <c r="E9" s="19">
        <v>2000</v>
      </c>
      <c r="F9" s="20">
        <v>9839.08</v>
      </c>
      <c r="G9" s="21">
        <v>4.65E-2</v>
      </c>
      <c r="H9" s="31">
        <v>7.2800000000000004E-2</v>
      </c>
      <c r="I9" s="23"/>
      <c r="J9" s="3"/>
    </row>
    <row r="10" spans="1:10" ht="12.95" customHeight="1">
      <c r="A10" s="17"/>
      <c r="B10" s="18" t="s">
        <v>685</v>
      </c>
      <c r="C10" s="14" t="s">
        <v>201</v>
      </c>
      <c r="D10" s="14" t="s">
        <v>656</v>
      </c>
      <c r="E10" s="19">
        <v>2000</v>
      </c>
      <c r="F10" s="20">
        <v>9836</v>
      </c>
      <c r="G10" s="21">
        <v>4.6399999999999997E-2</v>
      </c>
      <c r="H10" s="31">
        <v>7.2450000000000001E-2</v>
      </c>
      <c r="I10" s="23"/>
      <c r="J10" s="3"/>
    </row>
    <row r="11" spans="1:10" ht="12.95" customHeight="1">
      <c r="A11" s="17"/>
      <c r="B11" s="18" t="s">
        <v>686</v>
      </c>
      <c r="C11" s="14" t="s">
        <v>202</v>
      </c>
      <c r="D11" s="14" t="s">
        <v>658</v>
      </c>
      <c r="E11" s="19">
        <v>1500</v>
      </c>
      <c r="F11" s="20">
        <v>7435.91</v>
      </c>
      <c r="G11" s="21">
        <v>3.5099999999999999E-2</v>
      </c>
      <c r="H11" s="31">
        <v>7.1499999999999994E-2</v>
      </c>
      <c r="I11" s="23"/>
      <c r="J11" s="3"/>
    </row>
    <row r="12" spans="1:10" ht="12.95" customHeight="1">
      <c r="A12" s="17"/>
      <c r="B12" s="18" t="s">
        <v>687</v>
      </c>
      <c r="C12" s="14" t="s">
        <v>203</v>
      </c>
      <c r="D12" s="14" t="s">
        <v>659</v>
      </c>
      <c r="E12" s="19">
        <v>1000</v>
      </c>
      <c r="F12" s="20">
        <v>4999.09</v>
      </c>
      <c r="G12" s="21">
        <v>2.3599999999999999E-2</v>
      </c>
      <c r="H12" s="31">
        <v>6.6453999999999999E-2</v>
      </c>
      <c r="I12" s="23"/>
      <c r="J12" s="3"/>
    </row>
    <row r="13" spans="1:10" ht="12.95" customHeight="1">
      <c r="A13" s="17"/>
      <c r="B13" s="18" t="s">
        <v>688</v>
      </c>
      <c r="C13" s="14" t="s">
        <v>204</v>
      </c>
      <c r="D13" s="14" t="s">
        <v>656</v>
      </c>
      <c r="E13" s="19">
        <v>1000</v>
      </c>
      <c r="F13" s="20">
        <v>4992.26</v>
      </c>
      <c r="G13" s="21">
        <v>2.3599999999999999E-2</v>
      </c>
      <c r="H13" s="31">
        <v>7.0736999999999994E-2</v>
      </c>
      <c r="I13" s="23"/>
      <c r="J13" s="3"/>
    </row>
    <row r="14" spans="1:10" ht="12.95" customHeight="1">
      <c r="A14" s="17"/>
      <c r="B14" s="18" t="s">
        <v>689</v>
      </c>
      <c r="C14" s="14" t="s">
        <v>205</v>
      </c>
      <c r="D14" s="14" t="s">
        <v>656</v>
      </c>
      <c r="E14" s="19">
        <v>1000</v>
      </c>
      <c r="F14" s="20">
        <v>4964.2700000000004</v>
      </c>
      <c r="G14" s="21">
        <v>2.3400000000000001E-2</v>
      </c>
      <c r="H14" s="31">
        <v>7.0999999999999994E-2</v>
      </c>
      <c r="I14" s="23"/>
      <c r="J14" s="3"/>
    </row>
    <row r="15" spans="1:10" ht="12.95" customHeight="1">
      <c r="A15" s="17"/>
      <c r="B15" s="18" t="s">
        <v>690</v>
      </c>
      <c r="C15" s="14" t="s">
        <v>206</v>
      </c>
      <c r="D15" s="14" t="s">
        <v>657</v>
      </c>
      <c r="E15" s="19">
        <v>1000</v>
      </c>
      <c r="F15" s="20">
        <v>4959.97</v>
      </c>
      <c r="G15" s="21">
        <v>2.3400000000000001E-2</v>
      </c>
      <c r="H15" s="31">
        <v>7.1853E-2</v>
      </c>
      <c r="I15" s="23"/>
      <c r="J15" s="3"/>
    </row>
    <row r="16" spans="1:10" ht="12.95" customHeight="1">
      <c r="A16" s="17"/>
      <c r="B16" s="18" t="s">
        <v>691</v>
      </c>
      <c r="C16" s="14" t="s">
        <v>207</v>
      </c>
      <c r="D16" s="14" t="s">
        <v>657</v>
      </c>
      <c r="E16" s="19">
        <v>1000</v>
      </c>
      <c r="F16" s="20">
        <v>4958.53</v>
      </c>
      <c r="G16" s="21">
        <v>2.3400000000000001E-2</v>
      </c>
      <c r="H16" s="31">
        <v>7.0998000000000006E-2</v>
      </c>
      <c r="I16" s="23"/>
      <c r="J16" s="3"/>
    </row>
    <row r="17" spans="1:10" ht="12.95" customHeight="1">
      <c r="A17" s="17"/>
      <c r="B17" s="18" t="s">
        <v>692</v>
      </c>
      <c r="C17" s="14" t="s">
        <v>208</v>
      </c>
      <c r="D17" s="14" t="s">
        <v>657</v>
      </c>
      <c r="E17" s="19">
        <v>1000</v>
      </c>
      <c r="F17" s="20">
        <v>4944.53</v>
      </c>
      <c r="G17" s="21">
        <v>2.3300000000000001E-2</v>
      </c>
      <c r="H17" s="31">
        <v>7.1846999999999994E-2</v>
      </c>
      <c r="I17" s="23"/>
      <c r="J17" s="3"/>
    </row>
    <row r="18" spans="1:10" ht="12.95" customHeight="1">
      <c r="A18" s="17"/>
      <c r="B18" s="18" t="s">
        <v>693</v>
      </c>
      <c r="C18" s="14" t="s">
        <v>209</v>
      </c>
      <c r="D18" s="14" t="s">
        <v>659</v>
      </c>
      <c r="E18" s="19">
        <v>500</v>
      </c>
      <c r="F18" s="20">
        <v>2499.0300000000002</v>
      </c>
      <c r="G18" s="21">
        <v>1.18E-2</v>
      </c>
      <c r="H18" s="31">
        <v>7.1293999999999996E-2</v>
      </c>
      <c r="I18" s="23"/>
      <c r="J18" s="3"/>
    </row>
    <row r="19" spans="1:10" ht="12.95" customHeight="1">
      <c r="A19" s="17"/>
      <c r="B19" s="18" t="s">
        <v>694</v>
      </c>
      <c r="C19" s="14" t="s">
        <v>210</v>
      </c>
      <c r="D19" s="14" t="s">
        <v>659</v>
      </c>
      <c r="E19" s="19">
        <v>500</v>
      </c>
      <c r="F19" s="20">
        <v>2492.23</v>
      </c>
      <c r="G19" s="21">
        <v>1.18E-2</v>
      </c>
      <c r="H19" s="31">
        <v>7.1179999999999993E-2</v>
      </c>
      <c r="I19" s="23"/>
      <c r="J19" s="3"/>
    </row>
    <row r="20" spans="1:10" ht="12.95" customHeight="1">
      <c r="A20" s="17"/>
      <c r="B20" s="18" t="s">
        <v>695</v>
      </c>
      <c r="C20" s="14" t="s">
        <v>211</v>
      </c>
      <c r="D20" s="14" t="s">
        <v>658</v>
      </c>
      <c r="E20" s="19">
        <v>500</v>
      </c>
      <c r="F20" s="20">
        <v>2486.88</v>
      </c>
      <c r="G20" s="21">
        <v>1.17E-2</v>
      </c>
      <c r="H20" s="31">
        <v>7.1302000000000004E-2</v>
      </c>
      <c r="I20" s="23"/>
      <c r="J20" s="3"/>
    </row>
    <row r="21" spans="1:10" ht="12.95" customHeight="1">
      <c r="A21" s="17"/>
      <c r="B21" s="18" t="s">
        <v>696</v>
      </c>
      <c r="C21" s="14" t="s">
        <v>212</v>
      </c>
      <c r="D21" s="14" t="s">
        <v>657</v>
      </c>
      <c r="E21" s="19">
        <v>500</v>
      </c>
      <c r="F21" s="20">
        <v>2479.7399999999998</v>
      </c>
      <c r="G21" s="21">
        <v>1.17E-2</v>
      </c>
      <c r="H21" s="31">
        <v>7.0999000000000007E-2</v>
      </c>
      <c r="I21" s="23"/>
      <c r="J21" s="3"/>
    </row>
    <row r="22" spans="1:10" ht="12.95" customHeight="1">
      <c r="A22" s="3"/>
      <c r="B22" s="13" t="s">
        <v>129</v>
      </c>
      <c r="C22" s="14"/>
      <c r="D22" s="14"/>
      <c r="E22" s="14"/>
      <c r="F22" s="24">
        <v>86627.8</v>
      </c>
      <c r="G22" s="25">
        <v>0.40899999999999997</v>
      </c>
      <c r="H22" s="26"/>
      <c r="I22" s="27"/>
      <c r="J22" s="3"/>
    </row>
    <row r="23" spans="1:10" ht="12.95" customHeight="1">
      <c r="A23" s="3"/>
      <c r="B23" s="13" t="s">
        <v>213</v>
      </c>
      <c r="C23" s="14"/>
      <c r="D23" s="14"/>
      <c r="E23" s="14"/>
      <c r="F23" s="3"/>
      <c r="G23" s="15"/>
      <c r="H23" s="15"/>
      <c r="I23" s="16"/>
      <c r="J23" s="3"/>
    </row>
    <row r="24" spans="1:10" ht="12.95" customHeight="1">
      <c r="A24" s="17"/>
      <c r="B24" s="18" t="s">
        <v>697</v>
      </c>
      <c r="C24" s="14" t="s">
        <v>214</v>
      </c>
      <c r="D24" s="14" t="s">
        <v>656</v>
      </c>
      <c r="E24" s="19">
        <v>2000</v>
      </c>
      <c r="F24" s="20">
        <v>9827.4699999999993</v>
      </c>
      <c r="G24" s="21">
        <v>4.6399999999999997E-2</v>
      </c>
      <c r="H24" s="31">
        <v>7.1998999999999994E-2</v>
      </c>
      <c r="I24" s="23"/>
      <c r="J24" s="3"/>
    </row>
    <row r="25" spans="1:10" ht="12.95" customHeight="1">
      <c r="A25" s="17"/>
      <c r="B25" s="18" t="s">
        <v>698</v>
      </c>
      <c r="C25" s="14" t="s">
        <v>215</v>
      </c>
      <c r="D25" s="14" t="s">
        <v>657</v>
      </c>
      <c r="E25" s="19">
        <v>1000</v>
      </c>
      <c r="F25" s="20">
        <v>4951.1400000000003</v>
      </c>
      <c r="G25" s="21">
        <v>2.3400000000000001E-2</v>
      </c>
      <c r="H25" s="31">
        <v>7.2047E-2</v>
      </c>
      <c r="I25" s="23"/>
      <c r="J25" s="3"/>
    </row>
    <row r="26" spans="1:10" ht="12.95" customHeight="1">
      <c r="A26" s="3"/>
      <c r="B26" s="13" t="s">
        <v>129</v>
      </c>
      <c r="C26" s="14"/>
      <c r="D26" s="14"/>
      <c r="E26" s="14"/>
      <c r="F26" s="24">
        <v>14778.61</v>
      </c>
      <c r="G26" s="25">
        <v>6.9800000000000001E-2</v>
      </c>
      <c r="H26" s="26"/>
      <c r="I26" s="27"/>
      <c r="J26" s="3"/>
    </row>
    <row r="27" spans="1:10" ht="12.95" customHeight="1">
      <c r="A27" s="3"/>
      <c r="B27" s="13" t="s">
        <v>180</v>
      </c>
      <c r="C27" s="14"/>
      <c r="D27" s="14"/>
      <c r="E27" s="14"/>
      <c r="F27" s="3"/>
      <c r="G27" s="15"/>
      <c r="H27" s="15"/>
      <c r="I27" s="16"/>
      <c r="J27" s="3"/>
    </row>
    <row r="28" spans="1:10" ht="12.95" customHeight="1">
      <c r="A28" s="17"/>
      <c r="B28" s="18" t="s">
        <v>216</v>
      </c>
      <c r="C28" s="14" t="s">
        <v>217</v>
      </c>
      <c r="D28" s="14" t="s">
        <v>183</v>
      </c>
      <c r="E28" s="19">
        <v>12500000</v>
      </c>
      <c r="F28" s="20">
        <v>12330.46</v>
      </c>
      <c r="G28" s="21">
        <v>5.8200000000000002E-2</v>
      </c>
      <c r="H28" s="31">
        <v>6.9699999999999998E-2</v>
      </c>
      <c r="I28" s="23"/>
      <c r="J28" s="3"/>
    </row>
    <row r="29" spans="1:10" ht="12.95" customHeight="1">
      <c r="A29" s="17"/>
      <c r="B29" s="18" t="s">
        <v>218</v>
      </c>
      <c r="C29" s="14" t="s">
        <v>219</v>
      </c>
      <c r="D29" s="14" t="s">
        <v>183</v>
      </c>
      <c r="E29" s="19">
        <v>10000000</v>
      </c>
      <c r="F29" s="20">
        <v>9853.86</v>
      </c>
      <c r="G29" s="21">
        <v>4.65E-2</v>
      </c>
      <c r="H29" s="31">
        <v>6.9400000000000003E-2</v>
      </c>
      <c r="I29" s="23"/>
      <c r="J29" s="3"/>
    </row>
    <row r="30" spans="1:10" ht="12.95" customHeight="1">
      <c r="A30" s="17"/>
      <c r="B30" s="18" t="s">
        <v>220</v>
      </c>
      <c r="C30" s="14" t="s">
        <v>221</v>
      </c>
      <c r="D30" s="14" t="s">
        <v>183</v>
      </c>
      <c r="E30" s="19">
        <v>7500000</v>
      </c>
      <c r="F30" s="20">
        <v>7489.09</v>
      </c>
      <c r="G30" s="21">
        <v>3.5400000000000001E-2</v>
      </c>
      <c r="H30" s="31">
        <v>6.6480999999999998E-2</v>
      </c>
      <c r="I30" s="23"/>
      <c r="J30" s="3"/>
    </row>
    <row r="31" spans="1:10" ht="12.95" customHeight="1">
      <c r="A31" s="17"/>
      <c r="B31" s="18" t="s">
        <v>222</v>
      </c>
      <c r="C31" s="14" t="s">
        <v>223</v>
      </c>
      <c r="D31" s="14" t="s">
        <v>183</v>
      </c>
      <c r="E31" s="19">
        <v>7500000</v>
      </c>
      <c r="F31" s="20">
        <v>7479.23</v>
      </c>
      <c r="G31" s="21">
        <v>3.5299999999999998E-2</v>
      </c>
      <c r="H31" s="31">
        <v>6.7599999999999993E-2</v>
      </c>
      <c r="I31" s="23"/>
      <c r="J31" s="3"/>
    </row>
    <row r="32" spans="1:10" ht="12.95" customHeight="1">
      <c r="A32" s="17"/>
      <c r="B32" s="18" t="s">
        <v>224</v>
      </c>
      <c r="C32" s="14" t="s">
        <v>225</v>
      </c>
      <c r="D32" s="14" t="s">
        <v>183</v>
      </c>
      <c r="E32" s="19">
        <v>7500000</v>
      </c>
      <c r="F32" s="20">
        <v>7449.59</v>
      </c>
      <c r="G32" s="21">
        <v>3.5200000000000002E-2</v>
      </c>
      <c r="H32" s="31">
        <v>6.8614999999999995E-2</v>
      </c>
      <c r="I32" s="23"/>
      <c r="J32" s="3"/>
    </row>
    <row r="33" spans="1:10" ht="12.95" customHeight="1">
      <c r="A33" s="17"/>
      <c r="B33" s="18" t="s">
        <v>226</v>
      </c>
      <c r="C33" s="14" t="s">
        <v>227</v>
      </c>
      <c r="D33" s="14" t="s">
        <v>183</v>
      </c>
      <c r="E33" s="19">
        <v>7500000</v>
      </c>
      <c r="F33" s="20">
        <v>7429.27</v>
      </c>
      <c r="G33" s="21">
        <v>3.5099999999999999E-2</v>
      </c>
      <c r="H33" s="31">
        <v>6.9500000000000006E-2</v>
      </c>
      <c r="I33" s="23"/>
      <c r="J33" s="3"/>
    </row>
    <row r="34" spans="1:10" ht="12.95" customHeight="1">
      <c r="A34" s="17"/>
      <c r="B34" s="18" t="s">
        <v>228</v>
      </c>
      <c r="C34" s="14" t="s">
        <v>229</v>
      </c>
      <c r="D34" s="14" t="s">
        <v>183</v>
      </c>
      <c r="E34" s="19">
        <v>7500000</v>
      </c>
      <c r="F34" s="20">
        <v>7419.47</v>
      </c>
      <c r="G34" s="21">
        <v>3.5000000000000003E-2</v>
      </c>
      <c r="H34" s="31">
        <v>6.9500000000000006E-2</v>
      </c>
      <c r="I34" s="23"/>
      <c r="J34" s="3"/>
    </row>
    <row r="35" spans="1:10" ht="12.95" customHeight="1">
      <c r="A35" s="17"/>
      <c r="B35" s="18" t="s">
        <v>230</v>
      </c>
      <c r="C35" s="14" t="s">
        <v>231</v>
      </c>
      <c r="D35" s="14" t="s">
        <v>183</v>
      </c>
      <c r="E35" s="19">
        <v>7500000</v>
      </c>
      <c r="F35" s="20">
        <v>7409.45</v>
      </c>
      <c r="G35" s="21">
        <v>3.5000000000000003E-2</v>
      </c>
      <c r="H35" s="31">
        <v>6.9699999999999998E-2</v>
      </c>
      <c r="I35" s="23"/>
      <c r="J35" s="3"/>
    </row>
    <row r="36" spans="1:10" ht="12.95" customHeight="1">
      <c r="A36" s="17"/>
      <c r="B36" s="18" t="s">
        <v>232</v>
      </c>
      <c r="C36" s="14" t="s">
        <v>233</v>
      </c>
      <c r="D36" s="14" t="s">
        <v>183</v>
      </c>
      <c r="E36" s="19">
        <v>7500000</v>
      </c>
      <c r="F36" s="20">
        <v>7389.01</v>
      </c>
      <c r="G36" s="21">
        <v>3.49E-2</v>
      </c>
      <c r="H36" s="31">
        <v>6.9400000000000003E-2</v>
      </c>
      <c r="I36" s="23"/>
      <c r="J36" s="3"/>
    </row>
    <row r="37" spans="1:10" ht="12.95" customHeight="1">
      <c r="A37" s="17"/>
      <c r="B37" s="18" t="s">
        <v>234</v>
      </c>
      <c r="C37" s="14" t="s">
        <v>235</v>
      </c>
      <c r="D37" s="14" t="s">
        <v>183</v>
      </c>
      <c r="E37" s="19">
        <v>6500000</v>
      </c>
      <c r="F37" s="20">
        <v>6447.88</v>
      </c>
      <c r="G37" s="21">
        <v>3.04E-2</v>
      </c>
      <c r="H37" s="31">
        <v>6.8618999999999999E-2</v>
      </c>
      <c r="I37" s="23"/>
      <c r="J37" s="3"/>
    </row>
    <row r="38" spans="1:10" ht="12.95" customHeight="1">
      <c r="A38" s="17"/>
      <c r="B38" s="18" t="s">
        <v>236</v>
      </c>
      <c r="C38" s="14" t="s">
        <v>237</v>
      </c>
      <c r="D38" s="14" t="s">
        <v>183</v>
      </c>
      <c r="E38" s="19">
        <v>5399200</v>
      </c>
      <c r="F38" s="20">
        <v>5313.06</v>
      </c>
      <c r="G38" s="21">
        <v>2.5100000000000001E-2</v>
      </c>
      <c r="H38" s="31">
        <v>6.9623000000000004E-2</v>
      </c>
      <c r="I38" s="23"/>
      <c r="J38" s="3"/>
    </row>
    <row r="39" spans="1:10" ht="12.95" customHeight="1">
      <c r="A39" s="17"/>
      <c r="B39" s="18" t="s">
        <v>238</v>
      </c>
      <c r="C39" s="14" t="s">
        <v>239</v>
      </c>
      <c r="D39" s="14" t="s">
        <v>183</v>
      </c>
      <c r="E39" s="19">
        <v>5000000</v>
      </c>
      <c r="F39" s="20">
        <v>4999.09</v>
      </c>
      <c r="G39" s="21">
        <v>2.3599999999999999E-2</v>
      </c>
      <c r="H39" s="31">
        <v>6.6625000000000004E-2</v>
      </c>
      <c r="I39" s="23"/>
      <c r="J39" s="3"/>
    </row>
    <row r="40" spans="1:10" ht="12.95" customHeight="1">
      <c r="A40" s="17"/>
      <c r="B40" s="18" t="s">
        <v>240</v>
      </c>
      <c r="C40" s="14" t="s">
        <v>241</v>
      </c>
      <c r="D40" s="14" t="s">
        <v>183</v>
      </c>
      <c r="E40" s="19">
        <v>5000000</v>
      </c>
      <c r="F40" s="20">
        <v>4933.12</v>
      </c>
      <c r="G40" s="21">
        <v>2.3300000000000001E-2</v>
      </c>
      <c r="H40" s="31">
        <v>6.9699999999999998E-2</v>
      </c>
      <c r="I40" s="23"/>
      <c r="J40" s="3"/>
    </row>
    <row r="41" spans="1:10" ht="12.95" customHeight="1">
      <c r="A41" s="17"/>
      <c r="B41" s="18" t="s">
        <v>242</v>
      </c>
      <c r="C41" s="14" t="s">
        <v>243</v>
      </c>
      <c r="D41" s="14" t="s">
        <v>183</v>
      </c>
      <c r="E41" s="19">
        <v>2500000</v>
      </c>
      <c r="F41" s="20">
        <v>2486.62</v>
      </c>
      <c r="G41" s="21">
        <v>1.17E-2</v>
      </c>
      <c r="H41" s="31">
        <v>6.7749000000000004E-2</v>
      </c>
      <c r="I41" s="23"/>
      <c r="J41" s="3"/>
    </row>
    <row r="42" spans="1:10" ht="12.95" customHeight="1">
      <c r="A42" s="17"/>
      <c r="B42" s="18" t="s">
        <v>244</v>
      </c>
      <c r="C42" s="14" t="s">
        <v>245</v>
      </c>
      <c r="D42" s="14" t="s">
        <v>183</v>
      </c>
      <c r="E42" s="19">
        <v>2500000</v>
      </c>
      <c r="F42" s="20">
        <v>2486.4899999999998</v>
      </c>
      <c r="G42" s="21">
        <v>1.17E-2</v>
      </c>
      <c r="H42" s="31">
        <v>6.8375000000000005E-2</v>
      </c>
      <c r="I42" s="23"/>
      <c r="J42" s="3"/>
    </row>
    <row r="43" spans="1:10" ht="12.95" customHeight="1">
      <c r="A43" s="3"/>
      <c r="B43" s="13" t="s">
        <v>129</v>
      </c>
      <c r="C43" s="14"/>
      <c r="D43" s="14"/>
      <c r="E43" s="14"/>
      <c r="F43" s="24">
        <v>100915.69</v>
      </c>
      <c r="G43" s="25">
        <v>0.47639999999999999</v>
      </c>
      <c r="H43" s="26"/>
      <c r="I43" s="27"/>
      <c r="J43" s="3"/>
    </row>
    <row r="44" spans="1:10" ht="12.95" customHeight="1">
      <c r="A44" s="3"/>
      <c r="B44" s="28" t="s">
        <v>132</v>
      </c>
      <c r="C44" s="30"/>
      <c r="D44" s="29"/>
      <c r="E44" s="30"/>
      <c r="F44" s="24">
        <v>202322.1</v>
      </c>
      <c r="G44" s="25">
        <v>0.95520000000000005</v>
      </c>
      <c r="H44" s="26"/>
      <c r="I44" s="27"/>
      <c r="J44" s="3"/>
    </row>
    <row r="45" spans="1:10" ht="12.95" customHeight="1">
      <c r="A45" s="3"/>
      <c r="B45" s="13" t="s">
        <v>246</v>
      </c>
      <c r="C45" s="14"/>
      <c r="D45" s="14"/>
      <c r="E45" s="14"/>
      <c r="F45" s="14"/>
      <c r="G45" s="14"/>
      <c r="H45" s="15"/>
      <c r="I45" s="16"/>
      <c r="J45" s="3"/>
    </row>
    <row r="46" spans="1:10" ht="12.95" customHeight="1">
      <c r="A46" s="3"/>
      <c r="B46" s="13" t="s">
        <v>247</v>
      </c>
      <c r="C46" s="14"/>
      <c r="D46" s="14"/>
      <c r="E46" s="14"/>
      <c r="F46" s="3"/>
      <c r="G46" s="15"/>
      <c r="H46" s="15"/>
      <c r="I46" s="16"/>
      <c r="J46" s="3"/>
    </row>
    <row r="47" spans="1:10" ht="12.95" customHeight="1">
      <c r="A47" s="17"/>
      <c r="B47" s="18" t="s">
        <v>248</v>
      </c>
      <c r="C47" s="14" t="s">
        <v>249</v>
      </c>
      <c r="D47" s="14"/>
      <c r="E47" s="19">
        <v>5149.1760000000004</v>
      </c>
      <c r="F47" s="20">
        <v>525.89</v>
      </c>
      <c r="G47" s="21">
        <v>2.5000000000000001E-3</v>
      </c>
      <c r="H47" s="31"/>
      <c r="I47" s="23"/>
      <c r="J47" s="3"/>
    </row>
    <row r="48" spans="1:10" ht="12.95" customHeight="1">
      <c r="A48" s="3"/>
      <c r="B48" s="13" t="s">
        <v>129</v>
      </c>
      <c r="C48" s="14"/>
      <c r="D48" s="14"/>
      <c r="E48" s="14"/>
      <c r="F48" s="24">
        <v>525.89</v>
      </c>
      <c r="G48" s="25">
        <v>2.5000000000000001E-3</v>
      </c>
      <c r="H48" s="26"/>
      <c r="I48" s="27"/>
      <c r="J48" s="3"/>
    </row>
    <row r="49" spans="1:10" ht="12.95" customHeight="1">
      <c r="A49" s="3"/>
      <c r="B49" s="28" t="s">
        <v>132</v>
      </c>
      <c r="C49" s="30"/>
      <c r="D49" s="29"/>
      <c r="E49" s="30"/>
      <c r="F49" s="24">
        <v>525.89</v>
      </c>
      <c r="G49" s="25">
        <v>2.5000000000000001E-3</v>
      </c>
      <c r="H49" s="26"/>
      <c r="I49" s="27"/>
      <c r="J49" s="3"/>
    </row>
    <row r="50" spans="1:10" ht="12.95" customHeight="1">
      <c r="A50" s="3"/>
      <c r="B50" s="13" t="s">
        <v>188</v>
      </c>
      <c r="C50" s="14"/>
      <c r="D50" s="14"/>
      <c r="E50" s="14"/>
      <c r="F50" s="14"/>
      <c r="G50" s="14"/>
      <c r="H50" s="15"/>
      <c r="I50" s="16"/>
      <c r="J50" s="3"/>
    </row>
    <row r="51" spans="1:10" ht="12.95" customHeight="1">
      <c r="A51" s="17"/>
      <c r="B51" s="18" t="s">
        <v>189</v>
      </c>
      <c r="C51" s="14"/>
      <c r="D51" s="14"/>
      <c r="E51" s="19"/>
      <c r="F51" s="20">
        <v>9168.32</v>
      </c>
      <c r="G51" s="21">
        <v>4.3299999999999998E-2</v>
      </c>
      <c r="H51" s="31">
        <v>6.6722145955782686E-2</v>
      </c>
      <c r="I51" s="23"/>
      <c r="J51" s="3"/>
    </row>
    <row r="52" spans="1:10" ht="12.95" customHeight="1">
      <c r="A52" s="3"/>
      <c r="B52" s="13" t="s">
        <v>129</v>
      </c>
      <c r="C52" s="14"/>
      <c r="D52" s="14"/>
      <c r="E52" s="14"/>
      <c r="F52" s="24">
        <v>9168.32</v>
      </c>
      <c r="G52" s="25">
        <v>4.3299999999999998E-2</v>
      </c>
      <c r="H52" s="26"/>
      <c r="I52" s="27"/>
      <c r="J52" s="3"/>
    </row>
    <row r="53" spans="1:10" ht="12.95" customHeight="1">
      <c r="A53" s="3"/>
      <c r="B53" s="28" t="s">
        <v>132</v>
      </c>
      <c r="C53" s="30"/>
      <c r="D53" s="29"/>
      <c r="E53" s="30"/>
      <c r="F53" s="24">
        <v>9168.32</v>
      </c>
      <c r="G53" s="25">
        <v>4.3299999999999998E-2</v>
      </c>
      <c r="H53" s="26"/>
      <c r="I53" s="27"/>
      <c r="J53" s="3"/>
    </row>
    <row r="54" spans="1:10" ht="12.95" customHeight="1">
      <c r="A54" s="3"/>
      <c r="B54" s="28" t="s">
        <v>190</v>
      </c>
      <c r="C54" s="14"/>
      <c r="D54" s="29"/>
      <c r="E54" s="14"/>
      <c r="F54" s="32">
        <v>-241.45</v>
      </c>
      <c r="G54" s="25">
        <v>-1E-3</v>
      </c>
      <c r="H54" s="26"/>
      <c r="I54" s="27"/>
      <c r="J54" s="3"/>
    </row>
    <row r="55" spans="1:10" ht="12.95" customHeight="1">
      <c r="A55" s="3"/>
      <c r="B55" s="33" t="s">
        <v>191</v>
      </c>
      <c r="C55" s="34"/>
      <c r="D55" s="34"/>
      <c r="E55" s="34"/>
      <c r="F55" s="35">
        <v>211774.86</v>
      </c>
      <c r="G55" s="36">
        <v>1</v>
      </c>
      <c r="H55" s="37"/>
      <c r="I55" s="38"/>
      <c r="J55" s="3"/>
    </row>
    <row r="56" spans="1:10" ht="12.95" customHeight="1">
      <c r="A56" s="3"/>
      <c r="B56" s="6"/>
      <c r="C56" s="3"/>
      <c r="D56" s="3"/>
      <c r="E56" s="3"/>
      <c r="F56" s="3"/>
      <c r="G56" s="3"/>
      <c r="H56" s="3"/>
      <c r="I56" s="3"/>
      <c r="J56" s="3"/>
    </row>
    <row r="57" spans="1:10" ht="12.95" customHeight="1">
      <c r="A57" s="3"/>
      <c r="B57" s="4" t="s">
        <v>192</v>
      </c>
      <c r="C57" s="3"/>
      <c r="D57" s="3"/>
      <c r="E57" s="3"/>
      <c r="F57" s="3"/>
      <c r="G57" s="3"/>
      <c r="H57" s="3"/>
      <c r="I57" s="3"/>
      <c r="J57" s="3"/>
    </row>
    <row r="58" spans="1:10" ht="12.95" customHeight="1">
      <c r="A58" s="3"/>
      <c r="B58" s="4" t="s">
        <v>193</v>
      </c>
      <c r="C58" s="3"/>
      <c r="D58" s="3"/>
      <c r="E58" s="3"/>
      <c r="F58" s="3"/>
      <c r="G58" s="3"/>
      <c r="H58" s="3"/>
      <c r="I58" s="3"/>
      <c r="J58" s="3"/>
    </row>
    <row r="59" spans="1:10" ht="12.95" customHeight="1">
      <c r="A59" s="3"/>
      <c r="B59" s="4" t="s">
        <v>195</v>
      </c>
      <c r="C59" s="3"/>
      <c r="D59" s="3"/>
      <c r="E59" s="3"/>
      <c r="F59" s="3"/>
      <c r="G59" s="3"/>
      <c r="H59" s="3"/>
      <c r="I59" s="3"/>
      <c r="J59" s="3"/>
    </row>
    <row r="60" spans="1:10" ht="12.95" customHeight="1">
      <c r="A60" s="3"/>
      <c r="B60" s="579" t="s">
        <v>196</v>
      </c>
      <c r="C60" s="579"/>
      <c r="D60" s="579"/>
      <c r="E60" s="3"/>
      <c r="F60" s="3"/>
      <c r="G60" s="3"/>
      <c r="H60" s="3"/>
      <c r="I60" s="3"/>
      <c r="J60" s="3"/>
    </row>
    <row r="61" spans="1:10" ht="12.95" customHeight="1" thickBot="1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>
      <c r="B62" s="188" t="s">
        <v>836</v>
      </c>
      <c r="C62" s="189"/>
      <c r="D62" s="190"/>
      <c r="E62" s="191"/>
      <c r="F62" s="192"/>
      <c r="G62" s="192"/>
      <c r="H62" s="193"/>
    </row>
    <row r="63" spans="1:10">
      <c r="B63" s="194" t="s">
        <v>837</v>
      </c>
      <c r="C63" s="105"/>
      <c r="D63" s="195"/>
      <c r="E63" s="195"/>
      <c r="F63" s="105"/>
      <c r="G63" s="196"/>
      <c r="H63" s="197"/>
    </row>
    <row r="64" spans="1:10" ht="36">
      <c r="B64" s="590" t="s">
        <v>838</v>
      </c>
      <c r="C64" s="591" t="s">
        <v>839</v>
      </c>
      <c r="D64" s="199" t="s">
        <v>840</v>
      </c>
      <c r="E64" s="199" t="s">
        <v>840</v>
      </c>
      <c r="F64" s="199" t="s">
        <v>841</v>
      </c>
      <c r="G64" s="196"/>
      <c r="H64" s="197"/>
    </row>
    <row r="65" spans="2:8">
      <c r="B65" s="590"/>
      <c r="C65" s="591"/>
      <c r="D65" s="199" t="s">
        <v>842</v>
      </c>
      <c r="E65" s="199" t="s">
        <v>843</v>
      </c>
      <c r="F65" s="199" t="s">
        <v>842</v>
      </c>
      <c r="G65" s="196"/>
      <c r="H65" s="197"/>
    </row>
    <row r="66" spans="2:8">
      <c r="B66" s="198" t="s">
        <v>131</v>
      </c>
      <c r="C66" s="543" t="s">
        <v>131</v>
      </c>
      <c r="D66" s="543" t="s">
        <v>131</v>
      </c>
      <c r="E66" s="543" t="s">
        <v>131</v>
      </c>
      <c r="F66" s="543" t="s">
        <v>131</v>
      </c>
      <c r="G66" s="196"/>
      <c r="H66" s="197"/>
    </row>
    <row r="67" spans="2:8">
      <c r="B67" s="200" t="s">
        <v>844</v>
      </c>
      <c r="C67" s="201"/>
      <c r="D67" s="201"/>
      <c r="E67" s="201"/>
      <c r="F67" s="201"/>
      <c r="G67" s="196"/>
      <c r="H67" s="197"/>
    </row>
    <row r="68" spans="2:8">
      <c r="B68" s="202"/>
      <c r="C68" s="105"/>
      <c r="D68" s="105"/>
      <c r="E68" s="105"/>
      <c r="F68" s="105"/>
      <c r="G68" s="196"/>
      <c r="H68" s="197"/>
    </row>
    <row r="69" spans="2:8">
      <c r="B69" s="202" t="s">
        <v>891</v>
      </c>
      <c r="C69" s="105"/>
      <c r="D69" s="105"/>
      <c r="E69" s="105"/>
      <c r="F69" s="105"/>
      <c r="G69" s="196"/>
      <c r="H69" s="197"/>
    </row>
    <row r="70" spans="2:8">
      <c r="B70" s="203" t="s">
        <v>892</v>
      </c>
      <c r="C70" s="549" t="s">
        <v>848</v>
      </c>
      <c r="D70" s="549" t="s">
        <v>893</v>
      </c>
      <c r="E70" s="105"/>
      <c r="F70" s="105"/>
      <c r="G70" s="196"/>
      <c r="H70" s="197"/>
    </row>
    <row r="71" spans="2:8">
      <c r="B71" s="203" t="s">
        <v>850</v>
      </c>
      <c r="C71" s="104"/>
      <c r="D71" s="104"/>
      <c r="E71" s="105"/>
      <c r="F71" s="105"/>
      <c r="G71" s="196"/>
      <c r="H71" s="197"/>
    </row>
    <row r="72" spans="2:8">
      <c r="B72" s="203" t="s">
        <v>894</v>
      </c>
      <c r="C72" s="204">
        <v>1341.9179999999999</v>
      </c>
      <c r="D72" s="204">
        <v>1349.4046000000001</v>
      </c>
      <c r="E72" s="105"/>
      <c r="F72" s="105"/>
      <c r="G72" s="196"/>
      <c r="H72" s="197"/>
    </row>
    <row r="73" spans="2:8">
      <c r="B73" s="203" t="s">
        <v>895</v>
      </c>
      <c r="C73" s="204">
        <v>1000.5405</v>
      </c>
      <c r="D73" s="204">
        <v>1000.5405</v>
      </c>
      <c r="E73" s="105"/>
      <c r="F73" s="105"/>
      <c r="G73" s="205"/>
      <c r="H73" s="197"/>
    </row>
    <row r="74" spans="2:8">
      <c r="B74" s="203" t="s">
        <v>896</v>
      </c>
      <c r="C74" s="204">
        <v>1002.2373</v>
      </c>
      <c r="D74" s="204">
        <v>1001.1761</v>
      </c>
      <c r="E74" s="105"/>
      <c r="F74" s="105"/>
      <c r="G74" s="205"/>
      <c r="H74" s="197"/>
    </row>
    <row r="75" spans="2:8">
      <c r="B75" s="203" t="s">
        <v>897</v>
      </c>
      <c r="C75" s="204">
        <v>1004.2397999999999</v>
      </c>
      <c r="D75" s="204">
        <v>1003.1763</v>
      </c>
      <c r="E75" s="105"/>
      <c r="F75" s="105"/>
      <c r="G75" s="205"/>
      <c r="H75" s="197"/>
    </row>
    <row r="76" spans="2:8">
      <c r="B76" s="203" t="s">
        <v>851</v>
      </c>
      <c r="C76" s="204"/>
      <c r="D76" s="204"/>
      <c r="E76" s="105"/>
      <c r="F76" s="105"/>
      <c r="G76" s="196"/>
      <c r="H76" s="197"/>
    </row>
    <row r="77" spans="2:8">
      <c r="B77" s="203" t="s">
        <v>898</v>
      </c>
      <c r="C77" s="204">
        <v>1333.9286</v>
      </c>
      <c r="D77" s="204">
        <v>1341.2588000000001</v>
      </c>
      <c r="E77" s="105"/>
      <c r="F77" s="105"/>
      <c r="G77" s="196"/>
      <c r="H77" s="197"/>
    </row>
    <row r="78" spans="2:8">
      <c r="B78" s="203" t="s">
        <v>899</v>
      </c>
      <c r="C78" s="204">
        <v>1000.5404</v>
      </c>
      <c r="D78" s="204">
        <v>1000.5404</v>
      </c>
      <c r="E78" s="105"/>
      <c r="F78" s="105"/>
      <c r="G78" s="206"/>
      <c r="H78" s="197"/>
    </row>
    <row r="79" spans="2:8">
      <c r="B79" s="203" t="s">
        <v>900</v>
      </c>
      <c r="C79" s="204">
        <v>1002.2239</v>
      </c>
      <c r="D79" s="204">
        <v>1001.173</v>
      </c>
      <c r="E79" s="105"/>
      <c r="F79" s="105"/>
      <c r="G79" s="205"/>
      <c r="H79" s="197"/>
    </row>
    <row r="80" spans="2:8">
      <c r="B80" s="203" t="s">
        <v>901</v>
      </c>
      <c r="C80" s="204">
        <v>1004.2261999999999</v>
      </c>
      <c r="D80" s="204">
        <v>1003.1736</v>
      </c>
      <c r="E80" s="105"/>
      <c r="F80" s="105"/>
      <c r="G80" s="205"/>
      <c r="H80" s="197"/>
    </row>
    <row r="81" spans="2:8">
      <c r="B81" s="194"/>
      <c r="C81" s="105"/>
      <c r="D81" s="105"/>
      <c r="E81" s="105"/>
      <c r="F81" s="105"/>
      <c r="G81" s="196"/>
      <c r="H81" s="197"/>
    </row>
    <row r="82" spans="2:8">
      <c r="B82" s="202" t="s">
        <v>902</v>
      </c>
      <c r="C82" s="207"/>
      <c r="D82" s="207"/>
      <c r="E82" s="207"/>
      <c r="F82" s="105"/>
      <c r="G82" s="196"/>
      <c r="H82" s="197"/>
    </row>
    <row r="83" spans="2:8">
      <c r="B83" s="202"/>
      <c r="C83" s="207"/>
      <c r="D83" s="207"/>
      <c r="E83" s="207"/>
      <c r="F83" s="105"/>
      <c r="G83" s="196"/>
      <c r="H83" s="197"/>
    </row>
    <row r="84" spans="2:8" ht="36">
      <c r="B84" s="208" t="s">
        <v>903</v>
      </c>
      <c r="C84" s="209" t="s">
        <v>904</v>
      </c>
      <c r="D84" s="209" t="s">
        <v>905</v>
      </c>
      <c r="E84" s="209" t="s">
        <v>906</v>
      </c>
      <c r="F84" s="210"/>
      <c r="G84" s="210"/>
      <c r="H84" s="211"/>
    </row>
    <row r="85" spans="2:8" ht="36">
      <c r="B85" s="212" t="s">
        <v>907</v>
      </c>
      <c r="C85" s="213" t="s">
        <v>908</v>
      </c>
      <c r="D85" s="214">
        <v>5.5656971199999994</v>
      </c>
      <c r="E85" s="214">
        <v>5.5656971199999994</v>
      </c>
      <c r="F85" s="215"/>
      <c r="G85" s="196"/>
      <c r="H85" s="216"/>
    </row>
    <row r="86" spans="2:8">
      <c r="B86" s="217"/>
      <c r="C86" s="218"/>
      <c r="D86" s="218"/>
      <c r="E86" s="218"/>
      <c r="F86" s="215"/>
      <c r="G86" s="196"/>
      <c r="H86" s="216"/>
    </row>
    <row r="87" spans="2:8" ht="36">
      <c r="B87" s="219" t="s">
        <v>903</v>
      </c>
      <c r="C87" s="209" t="s">
        <v>909</v>
      </c>
      <c r="D87" s="209" t="s">
        <v>905</v>
      </c>
      <c r="E87" s="209" t="s">
        <v>910</v>
      </c>
      <c r="F87" s="210"/>
      <c r="G87" s="220"/>
      <c r="H87" s="211"/>
    </row>
    <row r="88" spans="2:8" ht="36">
      <c r="B88" s="212" t="s">
        <v>907</v>
      </c>
      <c r="C88" s="213" t="s">
        <v>911</v>
      </c>
      <c r="D88" s="221">
        <v>5.4817017599999991</v>
      </c>
      <c r="E88" s="221">
        <v>5.4817017599999991</v>
      </c>
      <c r="F88" s="215"/>
      <c r="G88" s="196"/>
      <c r="H88" s="216"/>
    </row>
    <row r="89" spans="2:8">
      <c r="B89" s="222"/>
      <c r="C89" s="218"/>
      <c r="D89" s="215"/>
      <c r="E89" s="215"/>
      <c r="F89" s="215"/>
      <c r="G89" s="196"/>
      <c r="H89" s="216"/>
    </row>
    <row r="90" spans="2:8" ht="36">
      <c r="B90" s="219" t="s">
        <v>903</v>
      </c>
      <c r="C90" s="209" t="s">
        <v>912</v>
      </c>
      <c r="D90" s="209" t="s">
        <v>905</v>
      </c>
      <c r="E90" s="209" t="s">
        <v>910</v>
      </c>
      <c r="F90" s="210"/>
      <c r="G90" s="220"/>
      <c r="H90" s="211"/>
    </row>
    <row r="91" spans="2:8" ht="36">
      <c r="B91" s="550">
        <v>45384</v>
      </c>
      <c r="C91" s="213" t="s">
        <v>913</v>
      </c>
      <c r="D91" s="214">
        <v>1.7311008699999999</v>
      </c>
      <c r="E91" s="214">
        <v>1.7311008699999999</v>
      </c>
      <c r="F91" s="210"/>
      <c r="G91" s="220"/>
      <c r="H91" s="211"/>
    </row>
    <row r="92" spans="2:8" ht="36">
      <c r="B92" s="550">
        <v>45390</v>
      </c>
      <c r="C92" s="213" t="s">
        <v>913</v>
      </c>
      <c r="D92" s="214">
        <v>1.22010036</v>
      </c>
      <c r="E92" s="214">
        <v>1.22010036</v>
      </c>
      <c r="F92" s="210"/>
      <c r="G92" s="220"/>
      <c r="H92" s="211"/>
    </row>
    <row r="93" spans="2:8" ht="36">
      <c r="B93" s="550">
        <v>45397</v>
      </c>
      <c r="C93" s="213" t="s">
        <v>913</v>
      </c>
      <c r="D93" s="214">
        <v>1.34619961</v>
      </c>
      <c r="E93" s="214">
        <v>1.34619961</v>
      </c>
      <c r="F93" s="210"/>
      <c r="G93" s="220"/>
      <c r="H93" s="211"/>
    </row>
    <row r="94" spans="2:8" ht="36">
      <c r="B94" s="550">
        <v>45404</v>
      </c>
      <c r="C94" s="213" t="s">
        <v>913</v>
      </c>
      <c r="D94" s="214">
        <v>1.2309998</v>
      </c>
      <c r="E94" s="214">
        <v>1.2309998</v>
      </c>
      <c r="F94" s="215"/>
      <c r="G94" s="196"/>
      <c r="H94" s="216"/>
    </row>
    <row r="95" spans="2:8" ht="36">
      <c r="B95" s="550">
        <v>45411</v>
      </c>
      <c r="C95" s="213" t="s">
        <v>913</v>
      </c>
      <c r="D95" s="214">
        <v>1.1050996500000001</v>
      </c>
      <c r="E95" s="214">
        <v>1.1050996500000001</v>
      </c>
      <c r="F95" s="215"/>
      <c r="G95" s="196"/>
      <c r="H95" s="216"/>
    </row>
    <row r="96" spans="2:8">
      <c r="B96" s="217"/>
      <c r="C96" s="218"/>
      <c r="D96" s="218"/>
      <c r="E96" s="218"/>
      <c r="F96" s="215"/>
      <c r="G96" s="196"/>
      <c r="H96" s="216"/>
    </row>
    <row r="97" spans="2:8" ht="36">
      <c r="B97" s="219" t="s">
        <v>903</v>
      </c>
      <c r="C97" s="209" t="s">
        <v>914</v>
      </c>
      <c r="D97" s="209" t="s">
        <v>905</v>
      </c>
      <c r="E97" s="209" t="s">
        <v>910</v>
      </c>
      <c r="F97" s="210"/>
      <c r="G97" s="220"/>
      <c r="H97" s="211"/>
    </row>
    <row r="98" spans="2:8" ht="48">
      <c r="B98" s="550">
        <v>45384</v>
      </c>
      <c r="C98" s="213" t="s">
        <v>915</v>
      </c>
      <c r="D98" s="214">
        <v>1.71219941</v>
      </c>
      <c r="E98" s="214">
        <v>1.71219941</v>
      </c>
      <c r="F98" s="210"/>
      <c r="G98" s="220"/>
      <c r="H98" s="211"/>
    </row>
    <row r="99" spans="2:8" ht="48">
      <c r="B99" s="550">
        <v>45390</v>
      </c>
      <c r="C99" s="213" t="s">
        <v>915</v>
      </c>
      <c r="D99" s="214">
        <v>1.2039998999999999</v>
      </c>
      <c r="E99" s="214">
        <v>1.2039998999999999</v>
      </c>
      <c r="F99" s="210"/>
      <c r="G99" s="220"/>
      <c r="H99" s="211"/>
    </row>
    <row r="100" spans="2:8" ht="48">
      <c r="B100" s="550">
        <v>45397</v>
      </c>
      <c r="C100" s="213" t="s">
        <v>915</v>
      </c>
      <c r="D100" s="214">
        <v>1.3270999400000001</v>
      </c>
      <c r="E100" s="214">
        <v>1.3270999400000001</v>
      </c>
      <c r="F100" s="210"/>
      <c r="G100" s="220"/>
      <c r="H100" s="211"/>
    </row>
    <row r="101" spans="2:8" ht="48">
      <c r="B101" s="550">
        <v>45404</v>
      </c>
      <c r="C101" s="213" t="s">
        <v>915</v>
      </c>
      <c r="D101" s="214">
        <v>1.2119004200000001</v>
      </c>
      <c r="E101" s="214">
        <v>1.2119004200000001</v>
      </c>
      <c r="F101" s="215"/>
      <c r="G101" s="196"/>
      <c r="H101" s="216"/>
    </row>
    <row r="102" spans="2:8" ht="48">
      <c r="B102" s="550">
        <v>45411</v>
      </c>
      <c r="C102" s="213" t="s">
        <v>915</v>
      </c>
      <c r="D102" s="214">
        <v>1.0864999399999999</v>
      </c>
      <c r="E102" s="214">
        <v>1.0864999399999999</v>
      </c>
      <c r="F102" s="215"/>
      <c r="G102" s="196"/>
      <c r="H102" s="216"/>
    </row>
    <row r="103" spans="2:8">
      <c r="B103" s="550"/>
      <c r="C103" s="213"/>
      <c r="D103" s="214"/>
      <c r="E103" s="214"/>
      <c r="F103" s="215"/>
      <c r="G103" s="196"/>
      <c r="H103" s="216"/>
    </row>
    <row r="104" spans="2:8" ht="36">
      <c r="B104" s="219" t="s">
        <v>903</v>
      </c>
      <c r="C104" s="213" t="s">
        <v>916</v>
      </c>
      <c r="D104" s="213" t="s">
        <v>905</v>
      </c>
      <c r="E104" s="213" t="s">
        <v>910</v>
      </c>
      <c r="F104" s="215"/>
      <c r="G104" s="196"/>
      <c r="H104" s="216"/>
    </row>
    <row r="105" spans="2:8" ht="24">
      <c r="B105" s="212" t="s">
        <v>907</v>
      </c>
      <c r="C105" s="213" t="s">
        <v>917</v>
      </c>
      <c r="D105" s="214">
        <v>6.6650001100000003</v>
      </c>
      <c r="E105" s="214">
        <v>6.6650001100000003</v>
      </c>
      <c r="F105" s="215"/>
      <c r="G105" s="196"/>
      <c r="H105" s="216"/>
    </row>
    <row r="106" spans="2:8">
      <c r="B106" s="551"/>
      <c r="C106" s="552"/>
      <c r="D106" s="215"/>
      <c r="E106" s="215"/>
      <c r="F106" s="215"/>
      <c r="G106" s="196"/>
      <c r="H106" s="216"/>
    </row>
    <row r="107" spans="2:8" ht="36">
      <c r="B107" s="219" t="s">
        <v>903</v>
      </c>
      <c r="C107" s="213" t="s">
        <v>918</v>
      </c>
      <c r="D107" s="213" t="s">
        <v>905</v>
      </c>
      <c r="E107" s="213" t="s">
        <v>910</v>
      </c>
      <c r="F107" s="215"/>
      <c r="G107" s="196"/>
      <c r="H107" s="216"/>
    </row>
    <row r="108" spans="2:8" ht="24">
      <c r="B108" s="212" t="s">
        <v>907</v>
      </c>
      <c r="C108" s="213" t="s">
        <v>919</v>
      </c>
      <c r="D108" s="221">
        <v>6.5716993700000002</v>
      </c>
      <c r="E108" s="221">
        <v>6.5716993700000002</v>
      </c>
      <c r="F108" s="215"/>
      <c r="G108" s="196"/>
      <c r="H108" s="216"/>
    </row>
    <row r="109" spans="2:8">
      <c r="B109" s="553"/>
      <c r="C109" s="223"/>
      <c r="D109" s="224"/>
      <c r="E109" s="224"/>
      <c r="F109" s="215"/>
      <c r="G109" s="196"/>
      <c r="H109" s="216"/>
    </row>
    <row r="110" spans="2:8" ht="29.25" customHeight="1">
      <c r="B110" s="592" t="s">
        <v>920</v>
      </c>
      <c r="C110" s="593"/>
      <c r="D110" s="593"/>
      <c r="E110" s="593"/>
      <c r="F110" s="593"/>
      <c r="G110" s="593"/>
      <c r="H110" s="594"/>
    </row>
    <row r="111" spans="2:8">
      <c r="B111" s="225"/>
      <c r="C111" s="554"/>
      <c r="D111" s="105"/>
      <c r="E111" s="105"/>
      <c r="F111" s="105"/>
      <c r="G111" s="196"/>
      <c r="H111" s="197"/>
    </row>
    <row r="112" spans="2:8">
      <c r="B112" s="202" t="s">
        <v>921</v>
      </c>
      <c r="C112" s="207"/>
      <c r="D112" s="207"/>
      <c r="E112" s="207"/>
      <c r="F112" s="105"/>
      <c r="G112" s="196"/>
      <c r="H112" s="197"/>
    </row>
    <row r="113" spans="2:8">
      <c r="B113" s="202" t="s">
        <v>922</v>
      </c>
      <c r="C113" s="207"/>
      <c r="D113" s="207"/>
      <c r="E113" s="207"/>
      <c r="F113" s="105"/>
      <c r="G113" s="196"/>
      <c r="H113" s="197"/>
    </row>
    <row r="114" spans="2:8">
      <c r="B114" s="202"/>
      <c r="C114" s="207"/>
      <c r="D114" s="207"/>
      <c r="E114" s="207"/>
      <c r="F114" s="105"/>
      <c r="G114" s="196"/>
      <c r="H114" s="197"/>
    </row>
    <row r="115" spans="2:8">
      <c r="B115" s="202" t="s">
        <v>923</v>
      </c>
      <c r="C115" s="207"/>
      <c r="D115" s="207"/>
      <c r="E115" s="207"/>
      <c r="F115" s="105"/>
      <c r="G115" s="196"/>
      <c r="H115" s="197"/>
    </row>
    <row r="116" spans="2:8">
      <c r="B116" s="202"/>
      <c r="C116" s="207"/>
      <c r="D116" s="207"/>
      <c r="E116" s="207"/>
      <c r="F116" s="105"/>
      <c r="G116" s="196"/>
      <c r="H116" s="197"/>
    </row>
    <row r="117" spans="2:8">
      <c r="B117" s="202" t="s">
        <v>924</v>
      </c>
      <c r="C117" s="207"/>
      <c r="D117" s="207"/>
      <c r="E117" s="207"/>
      <c r="F117" s="105"/>
      <c r="G117" s="196"/>
      <c r="H117" s="197"/>
    </row>
    <row r="118" spans="2:8">
      <c r="B118" s="226" t="s">
        <v>854</v>
      </c>
      <c r="C118" s="207"/>
      <c r="D118" s="207"/>
      <c r="E118" s="207"/>
      <c r="F118" s="105"/>
      <c r="G118" s="196"/>
      <c r="H118" s="197"/>
    </row>
    <row r="119" spans="2:8">
      <c r="B119" s="226"/>
      <c r="C119" s="207"/>
      <c r="D119" s="207"/>
      <c r="E119" s="207"/>
      <c r="F119" s="105"/>
      <c r="G119" s="196"/>
      <c r="H119" s="197"/>
    </row>
    <row r="120" spans="2:8">
      <c r="B120" s="202" t="s">
        <v>925</v>
      </c>
      <c r="C120" s="207"/>
      <c r="D120" s="207"/>
      <c r="E120" s="207"/>
      <c r="F120" s="105"/>
      <c r="G120" s="196"/>
      <c r="H120" s="197"/>
    </row>
    <row r="121" spans="2:8">
      <c r="B121" s="202"/>
      <c r="C121" s="207"/>
      <c r="D121" s="207"/>
      <c r="E121" s="207"/>
      <c r="F121" s="105"/>
      <c r="G121" s="196"/>
      <c r="H121" s="197"/>
    </row>
    <row r="122" spans="2:8">
      <c r="B122" s="202" t="s">
        <v>926</v>
      </c>
      <c r="C122" s="207"/>
      <c r="D122" s="207"/>
      <c r="E122" s="207"/>
      <c r="F122" s="105"/>
      <c r="G122" s="196"/>
      <c r="H122" s="197"/>
    </row>
    <row r="123" spans="2:8">
      <c r="B123" s="227"/>
      <c r="C123" s="207"/>
      <c r="D123" s="207"/>
      <c r="E123" s="207"/>
      <c r="F123" s="105"/>
      <c r="G123" s="196"/>
      <c r="H123" s="197"/>
    </row>
    <row r="124" spans="2:8">
      <c r="B124" s="202" t="s">
        <v>927</v>
      </c>
      <c r="C124" s="207"/>
      <c r="D124" s="207"/>
      <c r="E124" s="207"/>
      <c r="F124" s="105"/>
      <c r="G124" s="196"/>
      <c r="H124" s="197"/>
    </row>
    <row r="125" spans="2:8">
      <c r="B125" s="202"/>
      <c r="C125" s="207"/>
      <c r="D125" s="207"/>
      <c r="E125" s="207"/>
      <c r="F125" s="105"/>
      <c r="G125" s="196"/>
      <c r="H125" s="197"/>
    </row>
    <row r="126" spans="2:8">
      <c r="B126" s="202" t="s">
        <v>928</v>
      </c>
      <c r="C126" s="207"/>
      <c r="D126" s="207"/>
      <c r="E126" s="207"/>
      <c r="F126" s="105"/>
      <c r="G126" s="196"/>
      <c r="H126" s="197"/>
    </row>
    <row r="127" spans="2:8">
      <c r="B127" s="202"/>
      <c r="C127" s="207"/>
      <c r="D127" s="207"/>
      <c r="E127" s="207"/>
      <c r="F127" s="105"/>
      <c r="G127" s="196"/>
      <c r="H127" s="197"/>
    </row>
    <row r="128" spans="2:8">
      <c r="B128" s="202" t="s">
        <v>929</v>
      </c>
      <c r="C128" s="207"/>
      <c r="D128" s="207"/>
      <c r="E128" s="207"/>
      <c r="F128" s="105"/>
      <c r="G128" s="196"/>
      <c r="H128" s="197"/>
    </row>
    <row r="129" spans="2:10">
      <c r="B129" s="228" t="s">
        <v>930</v>
      </c>
      <c r="C129" s="229"/>
      <c r="D129" s="229"/>
      <c r="E129" s="229"/>
      <c r="F129" s="230">
        <f>G43*100</f>
        <v>47.64</v>
      </c>
      <c r="G129" s="196"/>
      <c r="H129" s="197"/>
    </row>
    <row r="130" spans="2:10">
      <c r="B130" s="228" t="s">
        <v>931</v>
      </c>
      <c r="C130" s="229"/>
      <c r="D130" s="229"/>
      <c r="E130" s="229"/>
      <c r="F130" s="231">
        <f>G3*100</f>
        <v>0</v>
      </c>
      <c r="G130" s="196"/>
      <c r="H130" s="197"/>
    </row>
    <row r="131" spans="2:10">
      <c r="B131" s="228" t="s">
        <v>932</v>
      </c>
      <c r="C131" s="229"/>
      <c r="D131" s="229"/>
      <c r="E131" s="229"/>
      <c r="F131" s="232">
        <f>(G22+G26)*100</f>
        <v>47.88</v>
      </c>
      <c r="G131" s="196"/>
      <c r="H131" s="197"/>
    </row>
    <row r="132" spans="2:10">
      <c r="B132" s="233" t="s">
        <v>933</v>
      </c>
      <c r="C132" s="234"/>
      <c r="D132" s="234"/>
      <c r="E132" s="234"/>
      <c r="F132" s="232">
        <f>(G48+G52+G54)*100</f>
        <v>4.4799999999999995</v>
      </c>
      <c r="G132" s="196"/>
      <c r="H132" s="197"/>
    </row>
    <row r="133" spans="2:10">
      <c r="B133" s="202"/>
      <c r="C133" s="207"/>
      <c r="D133" s="207"/>
      <c r="E133" s="207"/>
      <c r="F133" s="105"/>
      <c r="G133" s="196"/>
      <c r="H133" s="197"/>
    </row>
    <row r="134" spans="2:10">
      <c r="B134" s="202" t="s">
        <v>934</v>
      </c>
      <c r="C134" s="207"/>
      <c r="D134" s="207"/>
      <c r="E134" s="207"/>
      <c r="F134" s="105"/>
      <c r="G134" s="196"/>
      <c r="H134" s="197"/>
    </row>
    <row r="135" spans="2:10">
      <c r="B135" s="228" t="s">
        <v>935</v>
      </c>
      <c r="C135" s="235"/>
      <c r="D135" s="235"/>
      <c r="E135" s="235"/>
      <c r="F135" s="232">
        <f>F129+F130</f>
        <v>47.64</v>
      </c>
      <c r="G135" s="196"/>
      <c r="H135" s="197"/>
    </row>
    <row r="136" spans="2:10">
      <c r="B136" s="228" t="s">
        <v>936</v>
      </c>
      <c r="C136" s="236"/>
      <c r="D136" s="236"/>
      <c r="E136" s="236"/>
      <c r="F136" s="232">
        <f>F131</f>
        <v>47.88</v>
      </c>
      <c r="G136" s="196"/>
      <c r="H136" s="197"/>
    </row>
    <row r="137" spans="2:10">
      <c r="B137" s="228" t="s">
        <v>933</v>
      </c>
      <c r="C137" s="236"/>
      <c r="D137" s="236"/>
      <c r="E137" s="236"/>
      <c r="F137" s="232">
        <f>+F132</f>
        <v>4.4799999999999995</v>
      </c>
      <c r="G137" s="196"/>
      <c r="H137" s="197"/>
    </row>
    <row r="138" spans="2:10">
      <c r="B138" s="202"/>
      <c r="C138" s="237"/>
      <c r="D138" s="237"/>
      <c r="E138" s="237"/>
      <c r="F138" s="238"/>
      <c r="G138" s="196"/>
      <c r="H138" s="197"/>
    </row>
    <row r="139" spans="2:10">
      <c r="B139" s="202" t="s">
        <v>937</v>
      </c>
      <c r="C139" s="237"/>
      <c r="D139" s="237"/>
      <c r="E139" s="237"/>
      <c r="F139" s="285"/>
      <c r="G139" s="196"/>
      <c r="H139" s="197"/>
    </row>
    <row r="140" spans="2:10" ht="15.75" thickBot="1">
      <c r="B140" s="555"/>
      <c r="C140" s="556"/>
      <c r="D140" s="556"/>
      <c r="E140" s="556"/>
      <c r="F140" s="556"/>
      <c r="G140" s="556"/>
      <c r="H140" s="557"/>
    </row>
    <row r="142" spans="2:10">
      <c r="B142" s="566" t="s">
        <v>979</v>
      </c>
      <c r="C142" s="566"/>
      <c r="D142" s="566"/>
      <c r="E142" s="566"/>
      <c r="F142" s="566"/>
      <c r="G142" s="566"/>
      <c r="H142" s="566"/>
      <c r="I142" s="566"/>
      <c r="J142" s="443"/>
    </row>
    <row r="143" spans="2:10">
      <c r="B143" s="577" t="s">
        <v>980</v>
      </c>
      <c r="C143" s="578" t="s">
        <v>981</v>
      </c>
      <c r="D143" s="578"/>
      <c r="E143" s="437" t="s">
        <v>982</v>
      </c>
      <c r="F143" s="437" t="s">
        <v>983</v>
      </c>
      <c r="G143" s="578" t="s">
        <v>984</v>
      </c>
      <c r="H143" s="578"/>
      <c r="I143" s="578"/>
      <c r="J143" s="578"/>
    </row>
    <row r="144" spans="2:10" ht="39">
      <c r="B144" s="577"/>
      <c r="C144" s="437" t="s">
        <v>1012</v>
      </c>
      <c r="D144" s="437" t="s">
        <v>1013</v>
      </c>
      <c r="E144" s="437" t="s">
        <v>1014</v>
      </c>
      <c r="F144" s="437" t="s">
        <v>1015</v>
      </c>
      <c r="G144" s="437" t="s">
        <v>1012</v>
      </c>
      <c r="H144" s="437" t="s">
        <v>1013</v>
      </c>
      <c r="I144" s="437" t="s">
        <v>1014</v>
      </c>
      <c r="J144" s="437" t="s">
        <v>1015</v>
      </c>
    </row>
    <row r="145" spans="2:10">
      <c r="B145" s="444" t="s">
        <v>1016</v>
      </c>
      <c r="C145" s="438">
        <v>5.0363919671766011E-2</v>
      </c>
      <c r="D145" s="438">
        <v>5.1428804757352786E-2</v>
      </c>
      <c r="E145" s="438">
        <v>5.6010090029822823E-2</v>
      </c>
      <c r="F145" s="438">
        <v>5.8533337480896064E-2</v>
      </c>
      <c r="G145" s="439">
        <v>13412.588000000002</v>
      </c>
      <c r="H145" s="439">
        <v>13494.046000000002</v>
      </c>
      <c r="I145" s="439">
        <v>13849.203947190645</v>
      </c>
      <c r="J145" s="439">
        <v>14048.116122493053</v>
      </c>
    </row>
    <row r="146" spans="2:10">
      <c r="B146" s="445" t="s">
        <v>1017</v>
      </c>
      <c r="C146" s="438">
        <v>5.5527430731187523E-2</v>
      </c>
      <c r="D146" s="438">
        <v>5.652786518754941E-2</v>
      </c>
      <c r="E146" s="438">
        <v>6.0897774564955903E-2</v>
      </c>
      <c r="F146" s="438">
        <v>6.8093857292803914E-2</v>
      </c>
      <c r="G146" s="439">
        <v>10010.649096304611</v>
      </c>
      <c r="H146" s="439">
        <v>10010.840960446927</v>
      </c>
      <c r="I146" s="439">
        <v>10011.679025259033</v>
      </c>
      <c r="J146" s="439">
        <v>10013.059095919169</v>
      </c>
    </row>
    <row r="147" spans="2:10">
      <c r="B147" s="445" t="s">
        <v>1018</v>
      </c>
      <c r="C147" s="438">
        <v>6.010430851883234E-2</v>
      </c>
      <c r="D147" s="438">
        <v>6.1114264431148646E-2</v>
      </c>
      <c r="E147" s="438">
        <v>6.3674973066773971E-2</v>
      </c>
      <c r="F147" s="438">
        <v>6.5964540958718759E-2</v>
      </c>
      <c r="G147" s="439">
        <v>10024.700400761163</v>
      </c>
      <c r="H147" s="439">
        <v>10025.115451136089</v>
      </c>
      <c r="I147" s="439">
        <v>10026.167797150729</v>
      </c>
      <c r="J147" s="439">
        <v>10027.108715462487</v>
      </c>
    </row>
    <row r="148" spans="2:10">
      <c r="B148" s="445" t="s">
        <v>1019</v>
      </c>
      <c r="C148" s="438">
        <v>6.6905633836275222E-2</v>
      </c>
      <c r="D148" s="438">
        <v>6.7924769025369758E-2</v>
      </c>
      <c r="E148" s="438">
        <v>7.3521297349850093E-2</v>
      </c>
      <c r="F148" s="438">
        <v>7.5377305164933836E-2</v>
      </c>
      <c r="G148" s="439">
        <v>10056.823962984234</v>
      </c>
      <c r="H148" s="439">
        <v>10057.689529857164</v>
      </c>
      <c r="I148" s="439">
        <v>10062.442745694394</v>
      </c>
      <c r="J148" s="439">
        <v>10064.019081098984</v>
      </c>
    </row>
    <row r="149" spans="2:10">
      <c r="B149" s="445" t="s">
        <v>990</v>
      </c>
      <c r="C149" s="438">
        <v>6.815616211979636E-2</v>
      </c>
      <c r="D149" s="438">
        <v>6.9215984453466106E-2</v>
      </c>
      <c r="E149" s="438">
        <v>7.2775888547576661E-2</v>
      </c>
      <c r="F149" s="438">
        <v>7.0775296046623914E-2</v>
      </c>
      <c r="G149" s="439">
        <v>10687.351772483173</v>
      </c>
      <c r="H149" s="439">
        <v>10698.042940278978</v>
      </c>
      <c r="I149" s="439">
        <v>10733.954815383591</v>
      </c>
      <c r="J149" s="439">
        <v>10713.77296327954</v>
      </c>
    </row>
    <row r="150" spans="2:10">
      <c r="B150" s="445" t="s">
        <v>991</v>
      </c>
      <c r="C150" s="438">
        <v>5.1832127911326076E-2</v>
      </c>
      <c r="D150" s="438">
        <v>5.2874246429471361E-2</v>
      </c>
      <c r="E150" s="438">
        <v>5.6408358140353831E-2</v>
      </c>
      <c r="F150" s="438">
        <v>5.2392496565369928E-2</v>
      </c>
      <c r="G150" s="439">
        <v>11638.564652681043</v>
      </c>
      <c r="H150" s="439">
        <v>11673.223857656014</v>
      </c>
      <c r="I150" s="439">
        <v>11791.275279537344</v>
      </c>
      <c r="J150" s="439">
        <v>11657.193079654751</v>
      </c>
    </row>
    <row r="151" spans="2:10">
      <c r="B151" s="445" t="s">
        <v>992</v>
      </c>
      <c r="C151" s="438">
        <v>4.7790295949443173E-2</v>
      </c>
      <c r="D151" s="438">
        <v>4.8831219059931152E-2</v>
      </c>
      <c r="E151" s="438">
        <v>5.290868741525534E-2</v>
      </c>
      <c r="F151" s="438">
        <v>5.5551848370634094E-2</v>
      </c>
      <c r="G151" s="439">
        <v>12632.315157360177</v>
      </c>
      <c r="H151" s="439">
        <v>12695.256643419079</v>
      </c>
      <c r="I151" s="439">
        <v>12944.230380048724</v>
      </c>
      <c r="J151" s="439">
        <v>13107.70045456753</v>
      </c>
    </row>
    <row r="152" spans="2:10">
      <c r="B152" s="440"/>
      <c r="C152" s="429"/>
      <c r="D152" s="441"/>
      <c r="E152" s="429"/>
      <c r="F152" s="429"/>
      <c r="G152" s="429"/>
      <c r="H152" s="429"/>
      <c r="I152" s="429"/>
      <c r="J152" s="429"/>
    </row>
    <row r="153" spans="2:10">
      <c r="B153" s="429"/>
      <c r="C153" s="429"/>
      <c r="D153" s="429"/>
      <c r="E153" s="429"/>
      <c r="F153" s="429"/>
      <c r="G153" s="429"/>
      <c r="H153" s="429"/>
      <c r="I153" s="429"/>
      <c r="J153" s="429"/>
    </row>
    <row r="154" spans="2:10">
      <c r="B154" s="437" t="s">
        <v>1010</v>
      </c>
      <c r="C154" s="446"/>
      <c r="D154" s="429"/>
      <c r="E154" s="429"/>
      <c r="F154" s="429"/>
      <c r="G154" s="429"/>
      <c r="H154" s="429"/>
      <c r="I154" s="429"/>
      <c r="J154" s="429"/>
    </row>
    <row r="155" spans="2:10">
      <c r="B155" s="443" t="s">
        <v>1020</v>
      </c>
      <c r="C155" s="447">
        <v>51.766993683237324</v>
      </c>
      <c r="D155" s="442"/>
      <c r="E155" s="442"/>
      <c r="F155" s="429"/>
      <c r="G155" s="429"/>
      <c r="H155" s="429"/>
      <c r="I155" s="429"/>
      <c r="J155" s="429"/>
    </row>
    <row r="156" spans="2:10">
      <c r="B156" s="443" t="s">
        <v>1021</v>
      </c>
      <c r="C156" s="448">
        <v>0.13000607940019807</v>
      </c>
      <c r="D156" s="442"/>
      <c r="E156" s="442"/>
      <c r="F156" s="429"/>
      <c r="G156" s="429"/>
      <c r="H156" s="429"/>
      <c r="I156" s="429"/>
      <c r="J156" s="429"/>
    </row>
    <row r="157" spans="2:10">
      <c r="B157" s="443" t="s">
        <v>1011</v>
      </c>
      <c r="C157" s="448">
        <v>0.13920342887374323</v>
      </c>
      <c r="D157" s="429"/>
      <c r="E157" s="429"/>
      <c r="F157" s="429"/>
      <c r="G157" s="429"/>
      <c r="H157" s="429"/>
      <c r="I157" s="429"/>
      <c r="J157" s="429"/>
    </row>
    <row r="158" spans="2:10">
      <c r="B158" s="443" t="s">
        <v>1022</v>
      </c>
      <c r="C158" s="449">
        <v>7.0076909228685716E-2</v>
      </c>
      <c r="D158" s="429"/>
      <c r="E158" s="429"/>
      <c r="F158" s="429"/>
      <c r="G158" s="429"/>
      <c r="H158" s="429"/>
      <c r="I158" s="429"/>
      <c r="J158" s="429"/>
    </row>
    <row r="161" spans="2:7" ht="15.75" thickBot="1"/>
    <row r="162" spans="2:7">
      <c r="B162" s="483"/>
      <c r="C162" s="484"/>
      <c r="D162" s="484"/>
      <c r="E162" s="484"/>
      <c r="F162" s="588" t="s">
        <v>1044</v>
      </c>
      <c r="G162" s="589"/>
    </row>
    <row r="163" spans="2:7">
      <c r="B163" s="485" t="s">
        <v>1038</v>
      </c>
      <c r="C163" s="486"/>
      <c r="D163" s="486"/>
      <c r="E163" s="486"/>
      <c r="F163" s="487"/>
      <c r="G163" s="488"/>
    </row>
    <row r="164" spans="2:7">
      <c r="B164" s="489" t="s">
        <v>1039</v>
      </c>
      <c r="C164" s="486"/>
      <c r="D164" s="486"/>
      <c r="E164" s="486"/>
      <c r="F164" s="487"/>
      <c r="G164" s="488"/>
    </row>
    <row r="165" spans="2:7">
      <c r="B165" s="490" t="s">
        <v>1045</v>
      </c>
      <c r="C165" s="486"/>
      <c r="D165" s="486"/>
      <c r="E165" s="486"/>
      <c r="F165" s="491"/>
      <c r="G165" s="488"/>
    </row>
    <row r="166" spans="2:7">
      <c r="B166" s="490" t="s">
        <v>1046</v>
      </c>
      <c r="C166" s="486"/>
      <c r="D166" s="486"/>
      <c r="E166" s="486"/>
      <c r="F166" s="487"/>
      <c r="G166" s="488"/>
    </row>
    <row r="167" spans="2:7">
      <c r="B167" s="490"/>
      <c r="C167" s="486"/>
      <c r="D167" s="486"/>
      <c r="E167" s="486"/>
      <c r="F167" s="487"/>
      <c r="G167" s="488"/>
    </row>
    <row r="168" spans="2:7">
      <c r="B168" s="490"/>
      <c r="C168" s="486"/>
      <c r="D168" s="486"/>
      <c r="E168" s="486"/>
      <c r="F168" s="487"/>
      <c r="G168" s="488"/>
    </row>
    <row r="169" spans="2:7">
      <c r="B169" s="492"/>
      <c r="C169" s="486"/>
      <c r="D169" s="486"/>
      <c r="E169" s="486"/>
      <c r="F169" s="487"/>
      <c r="G169" s="488"/>
    </row>
    <row r="170" spans="2:7">
      <c r="B170" s="489" t="s">
        <v>1041</v>
      </c>
      <c r="C170" s="486"/>
      <c r="D170" s="486"/>
      <c r="E170" s="486"/>
      <c r="F170" s="487"/>
      <c r="G170" s="488"/>
    </row>
    <row r="171" spans="2:7">
      <c r="B171" s="489"/>
      <c r="C171" s="486"/>
      <c r="D171" s="486"/>
      <c r="E171" s="486"/>
      <c r="F171" s="487"/>
      <c r="G171" s="488"/>
    </row>
    <row r="172" spans="2:7" ht="15.75" thickBot="1">
      <c r="B172" s="493"/>
      <c r="C172" s="494"/>
      <c r="D172" s="494"/>
      <c r="E172" s="494"/>
      <c r="F172" s="495"/>
      <c r="G172" s="496"/>
    </row>
    <row r="173" spans="2:7" ht="15.75" thickBot="1">
      <c r="B173" s="497"/>
      <c r="C173" s="497"/>
      <c r="D173" s="497"/>
      <c r="E173" s="497"/>
      <c r="F173" s="497"/>
      <c r="G173" s="497"/>
    </row>
    <row r="174" spans="2:7">
      <c r="B174" s="498" t="s">
        <v>1042</v>
      </c>
      <c r="C174" s="497"/>
      <c r="D174" s="497"/>
      <c r="E174" s="497"/>
      <c r="F174" s="497"/>
      <c r="G174" s="497"/>
    </row>
    <row r="175" spans="2:7">
      <c r="B175" s="499" t="s">
        <v>1014</v>
      </c>
      <c r="C175" s="497"/>
      <c r="D175" s="497"/>
      <c r="E175" s="497"/>
      <c r="F175" s="497"/>
      <c r="G175" s="497"/>
    </row>
    <row r="176" spans="2:7">
      <c r="B176" s="500"/>
      <c r="C176" s="497"/>
      <c r="D176" s="497"/>
      <c r="E176" s="497"/>
      <c r="F176" s="497"/>
      <c r="G176" s="497"/>
    </row>
    <row r="177" spans="2:7">
      <c r="B177" s="500"/>
      <c r="C177" s="497"/>
      <c r="D177" s="497"/>
      <c r="E177" s="497"/>
      <c r="F177" s="497"/>
      <c r="G177" s="497"/>
    </row>
    <row r="178" spans="2:7">
      <c r="B178" s="500"/>
      <c r="C178" s="497"/>
      <c r="D178" s="497"/>
      <c r="E178" s="497"/>
      <c r="F178" s="497"/>
      <c r="G178" s="497"/>
    </row>
    <row r="179" spans="2:7">
      <c r="B179" s="500"/>
      <c r="C179" s="497"/>
      <c r="D179" s="497"/>
      <c r="E179" s="497"/>
      <c r="F179" s="497"/>
      <c r="G179" s="497"/>
    </row>
    <row r="180" spans="2:7">
      <c r="B180" s="500"/>
      <c r="C180" s="497"/>
      <c r="D180" s="497"/>
      <c r="E180" s="497"/>
      <c r="F180" s="497"/>
      <c r="G180" s="497"/>
    </row>
    <row r="181" spans="2:7">
      <c r="B181" s="500"/>
      <c r="C181" s="497"/>
      <c r="D181" s="497"/>
      <c r="E181" s="497"/>
      <c r="F181" s="497"/>
      <c r="G181" s="497"/>
    </row>
    <row r="182" spans="2:7">
      <c r="B182" s="500"/>
      <c r="C182" s="497"/>
      <c r="D182" s="497"/>
      <c r="E182" s="497"/>
      <c r="F182" s="497"/>
      <c r="G182" s="497"/>
    </row>
    <row r="183" spans="2:7">
      <c r="B183" s="500"/>
      <c r="C183" s="497"/>
      <c r="D183" s="497"/>
      <c r="E183" s="497"/>
      <c r="F183" s="497"/>
      <c r="G183" s="497"/>
    </row>
    <row r="184" spans="2:7">
      <c r="B184" s="500"/>
      <c r="C184" s="497"/>
      <c r="D184" s="497"/>
      <c r="E184" s="497"/>
      <c r="F184" s="497"/>
      <c r="G184" s="497"/>
    </row>
    <row r="185" spans="2:7" ht="15.75" thickBot="1">
      <c r="B185" s="501"/>
      <c r="C185" s="497"/>
      <c r="D185" s="497"/>
      <c r="E185" s="497"/>
      <c r="F185" s="497"/>
      <c r="G185" s="497"/>
    </row>
  </sheetData>
  <mergeCells count="9">
    <mergeCell ref="B143:B144"/>
    <mergeCell ref="C143:D143"/>
    <mergeCell ref="G143:J143"/>
    <mergeCell ref="F162:G162"/>
    <mergeCell ref="B60:D60"/>
    <mergeCell ref="B64:B65"/>
    <mergeCell ref="C64:C65"/>
    <mergeCell ref="B142:I142"/>
    <mergeCell ref="B110:H11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72"/>
  <sheetViews>
    <sheetView workbookViewId="0"/>
  </sheetViews>
  <sheetFormatPr defaultRowHeight="15"/>
  <cols>
    <col min="1" max="1" width="3.42578125" customWidth="1"/>
    <col min="2" max="2" width="55.28515625" customWidth="1"/>
    <col min="3" max="3" width="16.5703125" customWidth="1"/>
    <col min="4" max="4" width="27.140625" customWidth="1"/>
    <col min="5" max="5" width="14.42578125" customWidth="1"/>
    <col min="6" max="6" width="17.140625" customWidth="1"/>
    <col min="7" max="7" width="15" customWidth="1"/>
    <col min="8" max="8" width="12.28515625" customWidth="1"/>
    <col min="9" max="9" width="12.42578125" customWidth="1"/>
    <col min="10" max="10" width="10.85546875" customWidth="1"/>
  </cols>
  <sheetData>
    <row r="1" spans="1:10" ht="15.95" customHeight="1">
      <c r="A1" s="3"/>
      <c r="B1" s="595" t="s">
        <v>1063</v>
      </c>
      <c r="C1" s="596"/>
      <c r="D1" s="596"/>
      <c r="E1" s="596"/>
      <c r="F1" s="596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21</v>
      </c>
      <c r="C7" s="14" t="s">
        <v>22</v>
      </c>
      <c r="D7" s="14" t="s">
        <v>23</v>
      </c>
      <c r="E7" s="19">
        <v>1772852</v>
      </c>
      <c r="F7" s="20">
        <v>26949.119999999999</v>
      </c>
      <c r="G7" s="21">
        <v>8.0199999999999994E-2</v>
      </c>
      <c r="H7" s="22"/>
      <c r="I7" s="23"/>
      <c r="J7" s="3"/>
    </row>
    <row r="8" spans="1:10" ht="12.95" customHeight="1">
      <c r="A8" s="17"/>
      <c r="B8" s="18" t="s">
        <v>27</v>
      </c>
      <c r="C8" s="14" t="s">
        <v>28</v>
      </c>
      <c r="D8" s="14" t="s">
        <v>29</v>
      </c>
      <c r="E8" s="19">
        <v>278938</v>
      </c>
      <c r="F8" s="20">
        <v>22639.03</v>
      </c>
      <c r="G8" s="21">
        <v>6.7400000000000002E-2</v>
      </c>
      <c r="H8" s="22"/>
      <c r="I8" s="23"/>
      <c r="J8" s="3"/>
    </row>
    <row r="9" spans="1:10" ht="12.95" customHeight="1">
      <c r="A9" s="17"/>
      <c r="B9" s="18" t="s">
        <v>24</v>
      </c>
      <c r="C9" s="14" t="s">
        <v>25</v>
      </c>
      <c r="D9" s="14" t="s">
        <v>26</v>
      </c>
      <c r="E9" s="19">
        <v>7109246</v>
      </c>
      <c r="F9" s="20">
        <v>21459.26</v>
      </c>
      <c r="G9" s="21">
        <v>6.3899999999999998E-2</v>
      </c>
      <c r="H9" s="22"/>
      <c r="I9" s="23"/>
      <c r="J9" s="3"/>
    </row>
    <row r="10" spans="1:10" ht="12.95" customHeight="1">
      <c r="A10" s="17"/>
      <c r="B10" s="18" t="s">
        <v>38</v>
      </c>
      <c r="C10" s="14" t="s">
        <v>39</v>
      </c>
      <c r="D10" s="14" t="s">
        <v>40</v>
      </c>
      <c r="E10" s="19">
        <v>4364222</v>
      </c>
      <c r="F10" s="20">
        <v>19826.66</v>
      </c>
      <c r="G10" s="21">
        <v>5.8999999999999997E-2</v>
      </c>
      <c r="H10" s="22"/>
      <c r="I10" s="23"/>
      <c r="J10" s="3"/>
    </row>
    <row r="11" spans="1:10" ht="12.95" customHeight="1">
      <c r="A11" s="17"/>
      <c r="B11" s="18" t="s">
        <v>33</v>
      </c>
      <c r="C11" s="14" t="s">
        <v>34</v>
      </c>
      <c r="D11" s="14" t="s">
        <v>23</v>
      </c>
      <c r="E11" s="19">
        <v>1525680</v>
      </c>
      <c r="F11" s="20">
        <v>17551.419999999998</v>
      </c>
      <c r="G11" s="21">
        <v>5.2200000000000003E-2</v>
      </c>
      <c r="H11" s="22"/>
      <c r="I11" s="23"/>
      <c r="J11" s="3"/>
    </row>
    <row r="12" spans="1:10" ht="12.95" customHeight="1">
      <c r="A12" s="17"/>
      <c r="B12" s="18" t="s">
        <v>30</v>
      </c>
      <c r="C12" s="14" t="s">
        <v>31</v>
      </c>
      <c r="D12" s="14" t="s">
        <v>32</v>
      </c>
      <c r="E12" s="19">
        <v>136835</v>
      </c>
      <c r="F12" s="20">
        <v>17538.830000000002</v>
      </c>
      <c r="G12" s="21">
        <v>5.2200000000000003E-2</v>
      </c>
      <c r="H12" s="22"/>
      <c r="I12" s="23"/>
      <c r="J12" s="3"/>
    </row>
    <row r="13" spans="1:10" ht="12.95" customHeight="1">
      <c r="A13" s="17"/>
      <c r="B13" s="18" t="s">
        <v>35</v>
      </c>
      <c r="C13" s="14" t="s">
        <v>36</v>
      </c>
      <c r="D13" s="14" t="s">
        <v>37</v>
      </c>
      <c r="E13" s="19">
        <v>3849721</v>
      </c>
      <c r="F13" s="20">
        <v>16771.310000000001</v>
      </c>
      <c r="G13" s="21">
        <v>4.99E-2</v>
      </c>
      <c r="H13" s="22"/>
      <c r="I13" s="23"/>
      <c r="J13" s="3"/>
    </row>
    <row r="14" spans="1:10" ht="12.95" customHeight="1">
      <c r="A14" s="17"/>
      <c r="B14" s="18" t="s">
        <v>41</v>
      </c>
      <c r="C14" s="14" t="s">
        <v>42</v>
      </c>
      <c r="D14" s="14" t="s">
        <v>23</v>
      </c>
      <c r="E14" s="19">
        <v>1130472</v>
      </c>
      <c r="F14" s="20">
        <v>13180.17</v>
      </c>
      <c r="G14" s="21">
        <v>3.9199999999999999E-2</v>
      </c>
      <c r="H14" s="22"/>
      <c r="I14" s="23"/>
      <c r="J14" s="3"/>
    </row>
    <row r="15" spans="1:10" ht="12.95" customHeight="1">
      <c r="A15" s="17"/>
      <c r="B15" s="18" t="s">
        <v>93</v>
      </c>
      <c r="C15" s="14" t="s">
        <v>94</v>
      </c>
      <c r="D15" s="14" t="s">
        <v>45</v>
      </c>
      <c r="E15" s="19">
        <v>339684</v>
      </c>
      <c r="F15" s="20">
        <v>12978.14</v>
      </c>
      <c r="G15" s="21">
        <v>3.8600000000000002E-2</v>
      </c>
      <c r="H15" s="22"/>
      <c r="I15" s="23"/>
      <c r="J15" s="3"/>
    </row>
    <row r="16" spans="1:10" ht="12.95" customHeight="1">
      <c r="A16" s="17"/>
      <c r="B16" s="18" t="s">
        <v>43</v>
      </c>
      <c r="C16" s="14" t="s">
        <v>44</v>
      </c>
      <c r="D16" s="14" t="s">
        <v>45</v>
      </c>
      <c r="E16" s="19">
        <v>911366</v>
      </c>
      <c r="F16" s="20">
        <v>12454.73</v>
      </c>
      <c r="G16" s="21">
        <v>3.7100000000000001E-2</v>
      </c>
      <c r="H16" s="22"/>
      <c r="I16" s="23"/>
      <c r="J16" s="3"/>
    </row>
    <row r="17" spans="1:10" ht="12.95" customHeight="1">
      <c r="A17" s="17"/>
      <c r="B17" s="18" t="s">
        <v>91</v>
      </c>
      <c r="C17" s="14" t="s">
        <v>92</v>
      </c>
      <c r="D17" s="14" t="s">
        <v>29</v>
      </c>
      <c r="E17" s="19">
        <v>153586</v>
      </c>
      <c r="F17" s="20">
        <v>11952.68</v>
      </c>
      <c r="G17" s="21">
        <v>3.56E-2</v>
      </c>
      <c r="H17" s="22"/>
      <c r="I17" s="23"/>
      <c r="J17" s="3"/>
    </row>
    <row r="18" spans="1:10" ht="12.95" customHeight="1">
      <c r="A18" s="17"/>
      <c r="B18" s="18" t="s">
        <v>250</v>
      </c>
      <c r="C18" s="14" t="s">
        <v>251</v>
      </c>
      <c r="D18" s="14" t="s">
        <v>45</v>
      </c>
      <c r="E18" s="19">
        <v>2468377</v>
      </c>
      <c r="F18" s="20">
        <v>11413.78</v>
      </c>
      <c r="G18" s="21">
        <v>3.4000000000000002E-2</v>
      </c>
      <c r="H18" s="22"/>
      <c r="I18" s="23"/>
      <c r="J18" s="3"/>
    </row>
    <row r="19" spans="1:10" ht="12.95" customHeight="1">
      <c r="A19" s="17"/>
      <c r="B19" s="18" t="s">
        <v>66</v>
      </c>
      <c r="C19" s="14" t="s">
        <v>67</v>
      </c>
      <c r="D19" s="14" t="s">
        <v>45</v>
      </c>
      <c r="E19" s="19">
        <v>583140</v>
      </c>
      <c r="F19" s="20">
        <v>8283.7999999999993</v>
      </c>
      <c r="G19" s="21">
        <v>2.46E-2</v>
      </c>
      <c r="H19" s="22"/>
      <c r="I19" s="23"/>
      <c r="J19" s="3"/>
    </row>
    <row r="20" spans="1:10" ht="12.95" customHeight="1">
      <c r="A20" s="17"/>
      <c r="B20" s="18" t="s">
        <v>49</v>
      </c>
      <c r="C20" s="14" t="s">
        <v>50</v>
      </c>
      <c r="D20" s="14" t="s">
        <v>23</v>
      </c>
      <c r="E20" s="19">
        <v>505002</v>
      </c>
      <c r="F20" s="20">
        <v>8200.98</v>
      </c>
      <c r="G20" s="21">
        <v>2.4400000000000002E-2</v>
      </c>
      <c r="H20" s="22"/>
      <c r="I20" s="23"/>
      <c r="J20" s="3"/>
    </row>
    <row r="21" spans="1:10" ht="12.95" customHeight="1">
      <c r="A21" s="17"/>
      <c r="B21" s="18" t="s">
        <v>51</v>
      </c>
      <c r="C21" s="14" t="s">
        <v>52</v>
      </c>
      <c r="D21" s="14" t="s">
        <v>53</v>
      </c>
      <c r="E21" s="19">
        <v>2389000</v>
      </c>
      <c r="F21" s="20">
        <v>6077.62</v>
      </c>
      <c r="G21" s="21">
        <v>1.8100000000000002E-2</v>
      </c>
      <c r="H21" s="22"/>
      <c r="I21" s="23"/>
      <c r="J21" s="3"/>
    </row>
    <row r="22" spans="1:10" ht="12.95" customHeight="1">
      <c r="A22" s="17"/>
      <c r="B22" s="18" t="s">
        <v>56</v>
      </c>
      <c r="C22" s="14" t="s">
        <v>57</v>
      </c>
      <c r="D22" s="14" t="s">
        <v>58</v>
      </c>
      <c r="E22" s="19">
        <v>247317</v>
      </c>
      <c r="F22" s="20">
        <v>6009.56</v>
      </c>
      <c r="G22" s="21">
        <v>1.7899999999999999E-2</v>
      </c>
      <c r="H22" s="22"/>
      <c r="I22" s="23"/>
      <c r="J22" s="3"/>
    </row>
    <row r="23" spans="1:10" ht="12.95" customHeight="1">
      <c r="A23" s="17"/>
      <c r="B23" s="18" t="s">
        <v>46</v>
      </c>
      <c r="C23" s="14" t="s">
        <v>47</v>
      </c>
      <c r="D23" s="14" t="s">
        <v>48</v>
      </c>
      <c r="E23" s="19">
        <v>216343</v>
      </c>
      <c r="F23" s="20">
        <v>5142.26</v>
      </c>
      <c r="G23" s="21">
        <v>1.5299999999999999E-2</v>
      </c>
      <c r="H23" s="22"/>
      <c r="I23" s="23"/>
      <c r="J23" s="3"/>
    </row>
    <row r="24" spans="1:10" ht="12.95" customHeight="1">
      <c r="A24" s="17"/>
      <c r="B24" s="18" t="s">
        <v>252</v>
      </c>
      <c r="C24" s="14" t="s">
        <v>253</v>
      </c>
      <c r="D24" s="14" t="s">
        <v>254</v>
      </c>
      <c r="E24" s="19">
        <v>106869</v>
      </c>
      <c r="F24" s="20">
        <v>4306.2299999999996</v>
      </c>
      <c r="G24" s="21">
        <v>1.2800000000000001E-2</v>
      </c>
      <c r="H24" s="22"/>
      <c r="I24" s="23"/>
      <c r="J24" s="3"/>
    </row>
    <row r="25" spans="1:10" ht="12.95" customHeight="1">
      <c r="A25" s="17"/>
      <c r="B25" s="18" t="s">
        <v>61</v>
      </c>
      <c r="C25" s="14" t="s">
        <v>62</v>
      </c>
      <c r="D25" s="14" t="s">
        <v>63</v>
      </c>
      <c r="E25" s="19">
        <v>375183</v>
      </c>
      <c r="F25" s="20">
        <v>3577.56</v>
      </c>
      <c r="G25" s="21">
        <v>1.06E-2</v>
      </c>
      <c r="H25" s="22"/>
      <c r="I25" s="23"/>
      <c r="J25" s="3"/>
    </row>
    <row r="26" spans="1:10" ht="12.95" customHeight="1">
      <c r="A26" s="17"/>
      <c r="B26" s="18" t="s">
        <v>68</v>
      </c>
      <c r="C26" s="14" t="s">
        <v>69</v>
      </c>
      <c r="D26" s="14" t="s">
        <v>63</v>
      </c>
      <c r="E26" s="19">
        <v>55655</v>
      </c>
      <c r="F26" s="20">
        <v>3453</v>
      </c>
      <c r="G26" s="21">
        <v>1.03E-2</v>
      </c>
      <c r="H26" s="22"/>
      <c r="I26" s="23"/>
      <c r="J26" s="3"/>
    </row>
    <row r="27" spans="1:10" ht="12.95" customHeight="1">
      <c r="A27" s="17"/>
      <c r="B27" s="18" t="s">
        <v>77</v>
      </c>
      <c r="C27" s="14" t="s">
        <v>78</v>
      </c>
      <c r="D27" s="14" t="s">
        <v>45</v>
      </c>
      <c r="E27" s="19">
        <v>45121</v>
      </c>
      <c r="F27" s="20">
        <v>3428.59</v>
      </c>
      <c r="G27" s="21">
        <v>1.0200000000000001E-2</v>
      </c>
      <c r="H27" s="22"/>
      <c r="I27" s="23"/>
      <c r="J27" s="3"/>
    </row>
    <row r="28" spans="1:10" ht="12.95" customHeight="1">
      <c r="A28" s="17"/>
      <c r="B28" s="18" t="s">
        <v>70</v>
      </c>
      <c r="C28" s="14" t="s">
        <v>71</v>
      </c>
      <c r="D28" s="14" t="s">
        <v>72</v>
      </c>
      <c r="E28" s="19">
        <v>691374</v>
      </c>
      <c r="F28" s="20">
        <v>3243.93</v>
      </c>
      <c r="G28" s="21">
        <v>9.7000000000000003E-3</v>
      </c>
      <c r="H28" s="22"/>
      <c r="I28" s="23"/>
      <c r="J28" s="3"/>
    </row>
    <row r="29" spans="1:10" ht="12.95" customHeight="1">
      <c r="A29" s="17"/>
      <c r="B29" s="18" t="s">
        <v>255</v>
      </c>
      <c r="C29" s="14" t="s">
        <v>256</v>
      </c>
      <c r="D29" s="14" t="s">
        <v>257</v>
      </c>
      <c r="E29" s="19">
        <v>709493</v>
      </c>
      <c r="F29" s="20">
        <v>2950.07</v>
      </c>
      <c r="G29" s="21">
        <v>8.8000000000000005E-3</v>
      </c>
      <c r="H29" s="22"/>
      <c r="I29" s="23"/>
      <c r="J29" s="3"/>
    </row>
    <row r="30" spans="1:10" ht="12.95" customHeight="1">
      <c r="A30" s="17"/>
      <c r="B30" s="18" t="s">
        <v>73</v>
      </c>
      <c r="C30" s="14" t="s">
        <v>74</v>
      </c>
      <c r="D30" s="14" t="s">
        <v>63</v>
      </c>
      <c r="E30" s="19">
        <v>206528</v>
      </c>
      <c r="F30" s="20">
        <v>2891.39</v>
      </c>
      <c r="G30" s="21">
        <v>8.6E-3</v>
      </c>
      <c r="H30" s="22"/>
      <c r="I30" s="23"/>
      <c r="J30" s="3"/>
    </row>
    <row r="31" spans="1:10" ht="12.95" customHeight="1">
      <c r="A31" s="17"/>
      <c r="B31" s="18" t="s">
        <v>79</v>
      </c>
      <c r="C31" s="14" t="s">
        <v>80</v>
      </c>
      <c r="D31" s="14" t="s">
        <v>48</v>
      </c>
      <c r="E31" s="19">
        <v>288617</v>
      </c>
      <c r="F31" s="20">
        <v>2743.16</v>
      </c>
      <c r="G31" s="21">
        <v>8.2000000000000007E-3</v>
      </c>
      <c r="H31" s="22"/>
      <c r="I31" s="23"/>
      <c r="J31" s="3"/>
    </row>
    <row r="32" spans="1:10" ht="12.95" customHeight="1">
      <c r="A32" s="17"/>
      <c r="B32" s="18" t="s">
        <v>75</v>
      </c>
      <c r="C32" s="14" t="s">
        <v>76</v>
      </c>
      <c r="D32" s="14" t="s">
        <v>63</v>
      </c>
      <c r="E32" s="19">
        <v>174919</v>
      </c>
      <c r="F32" s="20">
        <v>2343.04</v>
      </c>
      <c r="G32" s="21">
        <v>7.0000000000000001E-3</v>
      </c>
      <c r="H32" s="22"/>
      <c r="I32" s="23"/>
      <c r="J32" s="3"/>
    </row>
    <row r="33" spans="1:10" ht="12.95" customHeight="1">
      <c r="A33" s="17"/>
      <c r="B33" s="18" t="s">
        <v>54</v>
      </c>
      <c r="C33" s="14" t="s">
        <v>55</v>
      </c>
      <c r="D33" s="14" t="s">
        <v>48</v>
      </c>
      <c r="E33" s="19">
        <v>48775</v>
      </c>
      <c r="F33" s="20">
        <v>2004.16</v>
      </c>
      <c r="G33" s="21">
        <v>6.0000000000000001E-3</v>
      </c>
      <c r="H33" s="22"/>
      <c r="I33" s="23"/>
      <c r="J33" s="3"/>
    </row>
    <row r="34" spans="1:10" ht="12.95" customHeight="1">
      <c r="A34" s="17"/>
      <c r="B34" s="18" t="s">
        <v>59</v>
      </c>
      <c r="C34" s="14" t="s">
        <v>60</v>
      </c>
      <c r="D34" s="14" t="s">
        <v>48</v>
      </c>
      <c r="E34" s="19">
        <v>81364</v>
      </c>
      <c r="F34" s="20">
        <v>1715.72</v>
      </c>
      <c r="G34" s="21">
        <v>5.1000000000000004E-3</v>
      </c>
      <c r="H34" s="22"/>
      <c r="I34" s="23"/>
      <c r="J34" s="3"/>
    </row>
    <row r="35" spans="1:10" ht="12.95" customHeight="1">
      <c r="A35" s="17"/>
      <c r="B35" s="18" t="s">
        <v>64</v>
      </c>
      <c r="C35" s="14" t="s">
        <v>65</v>
      </c>
      <c r="D35" s="14" t="s">
        <v>48</v>
      </c>
      <c r="E35" s="19">
        <v>878211</v>
      </c>
      <c r="F35" s="20">
        <v>1372.64</v>
      </c>
      <c r="G35" s="21">
        <v>4.1000000000000003E-3</v>
      </c>
      <c r="H35" s="22"/>
      <c r="I35" s="23"/>
      <c r="J35" s="3"/>
    </row>
    <row r="36" spans="1:10" ht="12.95" customHeight="1">
      <c r="A36" s="17"/>
      <c r="B36" s="18" t="s">
        <v>258</v>
      </c>
      <c r="C36" s="14" t="s">
        <v>259</v>
      </c>
      <c r="D36" s="14" t="s">
        <v>260</v>
      </c>
      <c r="E36" s="19">
        <v>176391</v>
      </c>
      <c r="F36" s="20">
        <v>1043.44</v>
      </c>
      <c r="G36" s="21">
        <v>3.0999999999999999E-3</v>
      </c>
      <c r="H36" s="22"/>
      <c r="I36" s="23"/>
      <c r="J36" s="3"/>
    </row>
    <row r="37" spans="1:10" ht="12.95" customHeight="1">
      <c r="A37" s="17"/>
      <c r="B37" s="18" t="s">
        <v>83</v>
      </c>
      <c r="C37" s="14" t="s">
        <v>84</v>
      </c>
      <c r="D37" s="14" t="s">
        <v>48</v>
      </c>
      <c r="E37" s="19">
        <v>16672</v>
      </c>
      <c r="F37" s="20">
        <v>882.33</v>
      </c>
      <c r="G37" s="21">
        <v>2.5999999999999999E-3</v>
      </c>
      <c r="H37" s="22"/>
      <c r="I37" s="23"/>
      <c r="J37" s="3"/>
    </row>
    <row r="38" spans="1:10" ht="12.95" customHeight="1">
      <c r="A38" s="17"/>
      <c r="B38" s="18" t="s">
        <v>106</v>
      </c>
      <c r="C38" s="14" t="s">
        <v>107</v>
      </c>
      <c r="D38" s="14" t="s">
        <v>108</v>
      </c>
      <c r="E38" s="19">
        <v>31709</v>
      </c>
      <c r="F38" s="20">
        <v>782.85</v>
      </c>
      <c r="G38" s="21">
        <v>2.3E-3</v>
      </c>
      <c r="H38" s="22"/>
      <c r="I38" s="23"/>
      <c r="J38" s="3"/>
    </row>
    <row r="39" spans="1:10" ht="12.95" customHeight="1">
      <c r="A39" s="17"/>
      <c r="B39" s="18" t="s">
        <v>85</v>
      </c>
      <c r="C39" s="14" t="s">
        <v>86</v>
      </c>
      <c r="D39" s="14" t="s">
        <v>87</v>
      </c>
      <c r="E39" s="19">
        <v>112174</v>
      </c>
      <c r="F39" s="20">
        <v>693.8</v>
      </c>
      <c r="G39" s="21">
        <v>2.0999999999999999E-3</v>
      </c>
      <c r="H39" s="22"/>
      <c r="I39" s="23"/>
      <c r="J39" s="3"/>
    </row>
    <row r="40" spans="1:10" ht="12.95" customHeight="1">
      <c r="A40" s="17"/>
      <c r="B40" s="18" t="s">
        <v>117</v>
      </c>
      <c r="C40" s="14" t="s">
        <v>118</v>
      </c>
      <c r="D40" s="14" t="s">
        <v>45</v>
      </c>
      <c r="E40" s="19">
        <v>9000</v>
      </c>
      <c r="F40" s="20">
        <v>151.91999999999999</v>
      </c>
      <c r="G40" s="21">
        <v>5.0000000000000001E-4</v>
      </c>
      <c r="H40" s="22"/>
      <c r="I40" s="23"/>
      <c r="J40" s="3"/>
    </row>
    <row r="41" spans="1:10" ht="12.95" customHeight="1">
      <c r="A41" s="3"/>
      <c r="B41" s="13" t="s">
        <v>129</v>
      </c>
      <c r="C41" s="14"/>
      <c r="D41" s="14"/>
      <c r="E41" s="14"/>
      <c r="F41" s="24">
        <v>276013.18</v>
      </c>
      <c r="G41" s="25">
        <v>0.8216</v>
      </c>
      <c r="H41" s="26"/>
      <c r="I41" s="27"/>
      <c r="J41" s="3"/>
    </row>
    <row r="42" spans="1:10" ht="12.95" customHeight="1">
      <c r="A42" s="3"/>
      <c r="B42" s="28" t="s">
        <v>130</v>
      </c>
      <c r="C42" s="29"/>
      <c r="D42" s="29"/>
      <c r="E42" s="29"/>
      <c r="F42" s="26" t="s">
        <v>131</v>
      </c>
      <c r="G42" s="26" t="s">
        <v>131</v>
      </c>
      <c r="H42" s="26"/>
      <c r="I42" s="27"/>
      <c r="J42" s="3"/>
    </row>
    <row r="43" spans="1:10" ht="12.95" customHeight="1">
      <c r="A43" s="3"/>
      <c r="B43" s="28" t="s">
        <v>129</v>
      </c>
      <c r="C43" s="29"/>
      <c r="D43" s="29"/>
      <c r="E43" s="29"/>
      <c r="F43" s="26" t="s">
        <v>131</v>
      </c>
      <c r="G43" s="26" t="s">
        <v>131</v>
      </c>
      <c r="H43" s="26"/>
      <c r="I43" s="27"/>
      <c r="J43" s="3"/>
    </row>
    <row r="44" spans="1:10" ht="12.95" customHeight="1">
      <c r="A44" s="3"/>
      <c r="B44" s="28" t="s">
        <v>132</v>
      </c>
      <c r="C44" s="30"/>
      <c r="D44" s="29"/>
      <c r="E44" s="30"/>
      <c r="F44" s="24">
        <v>276013.18</v>
      </c>
      <c r="G44" s="25">
        <v>0.8216</v>
      </c>
      <c r="H44" s="26"/>
      <c r="I44" s="27"/>
      <c r="J44" s="3"/>
    </row>
    <row r="45" spans="1:10" ht="12.95" customHeight="1">
      <c r="A45" s="3"/>
      <c r="B45" s="13" t="s">
        <v>160</v>
      </c>
      <c r="C45" s="14"/>
      <c r="D45" s="14"/>
      <c r="E45" s="14"/>
      <c r="F45" s="14"/>
      <c r="G45" s="14"/>
      <c r="H45" s="15"/>
      <c r="I45" s="16"/>
      <c r="J45" s="3"/>
    </row>
    <row r="46" spans="1:10" ht="12.95" customHeight="1">
      <c r="A46" s="3"/>
      <c r="B46" s="13" t="s">
        <v>161</v>
      </c>
      <c r="C46" s="14"/>
      <c r="D46" s="14"/>
      <c r="E46" s="14"/>
      <c r="F46" s="3"/>
      <c r="G46" s="15"/>
      <c r="H46" s="15"/>
      <c r="I46" s="16"/>
      <c r="J46" s="3"/>
    </row>
    <row r="47" spans="1:10" ht="12.95" customHeight="1">
      <c r="A47" s="17"/>
      <c r="B47" s="18" t="s">
        <v>699</v>
      </c>
      <c r="C47" s="14" t="s">
        <v>172</v>
      </c>
      <c r="D47" s="14" t="s">
        <v>658</v>
      </c>
      <c r="E47" s="19">
        <v>500</v>
      </c>
      <c r="F47" s="20">
        <v>2492.3000000000002</v>
      </c>
      <c r="G47" s="21">
        <v>7.4000000000000003E-3</v>
      </c>
      <c r="H47" s="31">
        <v>7.0490999999999998E-2</v>
      </c>
      <c r="I47" s="23"/>
      <c r="J47" s="3"/>
    </row>
    <row r="48" spans="1:10" ht="12.95" customHeight="1">
      <c r="A48" s="17"/>
      <c r="B48" s="18" t="s">
        <v>700</v>
      </c>
      <c r="C48" s="14" t="s">
        <v>261</v>
      </c>
      <c r="D48" s="14" t="s">
        <v>656</v>
      </c>
      <c r="E48" s="19">
        <v>500</v>
      </c>
      <c r="F48" s="20">
        <v>2412.89</v>
      </c>
      <c r="G48" s="21">
        <v>7.1999999999999998E-3</v>
      </c>
      <c r="H48" s="31">
        <v>7.4451000000000003E-2</v>
      </c>
      <c r="I48" s="23"/>
      <c r="J48" s="3"/>
    </row>
    <row r="49" spans="1:10" ht="12.95" customHeight="1">
      <c r="A49" s="17"/>
      <c r="B49" s="18" t="s">
        <v>674</v>
      </c>
      <c r="C49" s="14" t="s">
        <v>176</v>
      </c>
      <c r="D49" s="14" t="s">
        <v>656</v>
      </c>
      <c r="E49" s="19">
        <v>500</v>
      </c>
      <c r="F49" s="20">
        <v>2403.65</v>
      </c>
      <c r="G49" s="21">
        <v>7.1999999999999998E-3</v>
      </c>
      <c r="H49" s="31">
        <v>7.4650999999999995E-2</v>
      </c>
      <c r="I49" s="23"/>
      <c r="J49" s="3"/>
    </row>
    <row r="50" spans="1:10" ht="12.95" customHeight="1">
      <c r="A50" s="17"/>
      <c r="B50" s="18" t="s">
        <v>675</v>
      </c>
      <c r="C50" s="14" t="s">
        <v>177</v>
      </c>
      <c r="D50" s="14" t="s">
        <v>656</v>
      </c>
      <c r="E50" s="19">
        <v>500</v>
      </c>
      <c r="F50" s="20">
        <v>2374.8200000000002</v>
      </c>
      <c r="G50" s="21">
        <v>7.1000000000000004E-3</v>
      </c>
      <c r="H50" s="31">
        <v>7.5749999999999998E-2</v>
      </c>
      <c r="I50" s="23"/>
      <c r="J50" s="3"/>
    </row>
    <row r="51" spans="1:10" ht="12.95" customHeight="1">
      <c r="A51" s="17"/>
      <c r="B51" s="18" t="s">
        <v>701</v>
      </c>
      <c r="C51" s="14" t="s">
        <v>162</v>
      </c>
      <c r="D51" s="14" t="s">
        <v>656</v>
      </c>
      <c r="E51" s="19">
        <v>500</v>
      </c>
      <c r="F51" s="20">
        <v>2369.9499999999998</v>
      </c>
      <c r="G51" s="21">
        <v>7.1000000000000004E-3</v>
      </c>
      <c r="H51" s="31">
        <v>7.5300000000000006E-2</v>
      </c>
      <c r="I51" s="23"/>
      <c r="J51" s="3"/>
    </row>
    <row r="52" spans="1:10" ht="12.95" customHeight="1">
      <c r="A52" s="17"/>
      <c r="B52" s="18" t="s">
        <v>662</v>
      </c>
      <c r="C52" s="14" t="s">
        <v>164</v>
      </c>
      <c r="D52" s="14" t="s">
        <v>659</v>
      </c>
      <c r="E52" s="19">
        <v>500</v>
      </c>
      <c r="F52" s="20">
        <v>2364.86</v>
      </c>
      <c r="G52" s="21">
        <v>7.0000000000000001E-3</v>
      </c>
      <c r="H52" s="31">
        <v>7.5850000000000001E-2</v>
      </c>
      <c r="I52" s="23"/>
      <c r="J52" s="3"/>
    </row>
    <row r="53" spans="1:10" ht="12.95" customHeight="1">
      <c r="A53" s="17"/>
      <c r="B53" s="18" t="s">
        <v>702</v>
      </c>
      <c r="C53" s="14" t="s">
        <v>262</v>
      </c>
      <c r="D53" s="14" t="s">
        <v>657</v>
      </c>
      <c r="E53" s="19">
        <v>500</v>
      </c>
      <c r="F53" s="20">
        <v>2362.5</v>
      </c>
      <c r="G53" s="21">
        <v>7.0000000000000001E-3</v>
      </c>
      <c r="H53" s="31">
        <v>7.5600000000000001E-2</v>
      </c>
      <c r="I53" s="23"/>
      <c r="J53" s="3"/>
    </row>
    <row r="54" spans="1:10" ht="12.95" customHeight="1">
      <c r="A54" s="17"/>
      <c r="B54" s="18" t="s">
        <v>703</v>
      </c>
      <c r="C54" s="14" t="s">
        <v>165</v>
      </c>
      <c r="D54" s="14" t="s">
        <v>659</v>
      </c>
      <c r="E54" s="19">
        <v>500</v>
      </c>
      <c r="F54" s="20">
        <v>2356.58</v>
      </c>
      <c r="G54" s="21">
        <v>7.0000000000000001E-3</v>
      </c>
      <c r="H54" s="31">
        <v>7.5300000000000006E-2</v>
      </c>
      <c r="I54" s="23"/>
      <c r="J54" s="3"/>
    </row>
    <row r="55" spans="1:10" ht="12.95" customHeight="1">
      <c r="A55" s="17"/>
      <c r="B55" s="18" t="s">
        <v>676</v>
      </c>
      <c r="C55" s="14" t="s">
        <v>178</v>
      </c>
      <c r="D55" s="14" t="s">
        <v>657</v>
      </c>
      <c r="E55" s="19">
        <v>500</v>
      </c>
      <c r="F55" s="20">
        <v>2353.65</v>
      </c>
      <c r="G55" s="21">
        <v>7.0000000000000001E-3</v>
      </c>
      <c r="H55" s="31">
        <v>7.5149999999999995E-2</v>
      </c>
      <c r="I55" s="23"/>
      <c r="J55" s="3"/>
    </row>
    <row r="56" spans="1:10" ht="12.95" customHeight="1">
      <c r="A56" s="17"/>
      <c r="B56" s="18" t="s">
        <v>677</v>
      </c>
      <c r="C56" s="14" t="s">
        <v>179</v>
      </c>
      <c r="D56" s="14" t="s">
        <v>658</v>
      </c>
      <c r="E56" s="19">
        <v>500</v>
      </c>
      <c r="F56" s="20">
        <v>2351.69</v>
      </c>
      <c r="G56" s="21">
        <v>7.0000000000000001E-3</v>
      </c>
      <c r="H56" s="31">
        <v>7.5969999999999996E-2</v>
      </c>
      <c r="I56" s="23"/>
      <c r="J56" s="3"/>
    </row>
    <row r="57" spans="1:10" ht="12.95" customHeight="1">
      <c r="A57" s="17"/>
      <c r="B57" s="18" t="s">
        <v>664</v>
      </c>
      <c r="C57" s="14" t="s">
        <v>166</v>
      </c>
      <c r="D57" s="14" t="s">
        <v>656</v>
      </c>
      <c r="E57" s="19">
        <v>500</v>
      </c>
      <c r="F57" s="20">
        <v>2346.2399999999998</v>
      </c>
      <c r="G57" s="21">
        <v>7.0000000000000001E-3</v>
      </c>
      <c r="H57" s="31">
        <v>7.5700000000000003E-2</v>
      </c>
      <c r="I57" s="23"/>
      <c r="J57" s="3"/>
    </row>
    <row r="58" spans="1:10" ht="12.95" customHeight="1">
      <c r="A58" s="3"/>
      <c r="B58" s="13" t="s">
        <v>129</v>
      </c>
      <c r="C58" s="14"/>
      <c r="D58" s="14"/>
      <c r="E58" s="14"/>
      <c r="F58" s="24">
        <v>26189.13</v>
      </c>
      <c r="G58" s="25">
        <v>7.8E-2</v>
      </c>
      <c r="H58" s="26"/>
      <c r="I58" s="27"/>
      <c r="J58" s="3"/>
    </row>
    <row r="59" spans="1:10" ht="12.95" customHeight="1">
      <c r="A59" s="3"/>
      <c r="B59" s="13" t="s">
        <v>180</v>
      </c>
      <c r="C59" s="14"/>
      <c r="D59" s="14"/>
      <c r="E59" s="14"/>
      <c r="F59" s="3"/>
      <c r="G59" s="15"/>
      <c r="H59" s="15"/>
      <c r="I59" s="16"/>
      <c r="J59" s="3"/>
    </row>
    <row r="60" spans="1:10" ht="12.95" customHeight="1">
      <c r="A60" s="17"/>
      <c r="B60" s="18" t="s">
        <v>184</v>
      </c>
      <c r="C60" s="14" t="s">
        <v>185</v>
      </c>
      <c r="D60" s="14" t="s">
        <v>183</v>
      </c>
      <c r="E60" s="19">
        <v>500000</v>
      </c>
      <c r="F60" s="20">
        <v>476.69</v>
      </c>
      <c r="G60" s="21">
        <v>1.4E-3</v>
      </c>
      <c r="H60" s="31">
        <v>7.0550000000000002E-2</v>
      </c>
      <c r="I60" s="23"/>
      <c r="J60" s="3"/>
    </row>
    <row r="61" spans="1:10" ht="12.95" customHeight="1">
      <c r="A61" s="3"/>
      <c r="B61" s="13" t="s">
        <v>129</v>
      </c>
      <c r="C61" s="14"/>
      <c r="D61" s="14"/>
      <c r="E61" s="14"/>
      <c r="F61" s="24">
        <v>476.69</v>
      </c>
      <c r="G61" s="25">
        <v>1.4E-3</v>
      </c>
      <c r="H61" s="26"/>
      <c r="I61" s="27"/>
      <c r="J61" s="3"/>
    </row>
    <row r="62" spans="1:10" ht="12.95" customHeight="1">
      <c r="A62" s="3"/>
      <c r="B62" s="28" t="s">
        <v>132</v>
      </c>
      <c r="C62" s="30"/>
      <c r="D62" s="29"/>
      <c r="E62" s="30"/>
      <c r="F62" s="24">
        <v>26665.82</v>
      </c>
      <c r="G62" s="25">
        <v>7.9399999999999998E-2</v>
      </c>
      <c r="H62" s="26"/>
      <c r="I62" s="27"/>
      <c r="J62" s="3"/>
    </row>
    <row r="63" spans="1:10" ht="12.95" customHeight="1">
      <c r="A63" s="3"/>
      <c r="B63" s="13" t="s">
        <v>188</v>
      </c>
      <c r="C63" s="14"/>
      <c r="D63" s="14"/>
      <c r="E63" s="14"/>
      <c r="F63" s="14"/>
      <c r="G63" s="14"/>
      <c r="H63" s="15"/>
      <c r="I63" s="16"/>
      <c r="J63" s="3"/>
    </row>
    <row r="64" spans="1:10" ht="12.95" customHeight="1">
      <c r="A64" s="17"/>
      <c r="B64" s="18" t="s">
        <v>189</v>
      </c>
      <c r="C64" s="14"/>
      <c r="D64" s="14"/>
      <c r="E64" s="19"/>
      <c r="F64" s="20">
        <v>34113.86</v>
      </c>
      <c r="G64" s="21">
        <v>0.10150000000000001</v>
      </c>
      <c r="H64" s="31">
        <v>6.5736354009232556E-2</v>
      </c>
      <c r="I64" s="23"/>
      <c r="J64" s="3"/>
    </row>
    <row r="65" spans="1:10" ht="12.95" customHeight="1">
      <c r="A65" s="3"/>
      <c r="B65" s="13" t="s">
        <v>129</v>
      </c>
      <c r="C65" s="14"/>
      <c r="D65" s="14"/>
      <c r="E65" s="14"/>
      <c r="F65" s="24">
        <v>34113.86</v>
      </c>
      <c r="G65" s="25">
        <v>0.10150000000000001</v>
      </c>
      <c r="H65" s="26"/>
      <c r="I65" s="27"/>
      <c r="J65" s="3"/>
    </row>
    <row r="66" spans="1:10" ht="12.95" customHeight="1">
      <c r="A66" s="3"/>
      <c r="B66" s="28" t="s">
        <v>132</v>
      </c>
      <c r="C66" s="30"/>
      <c r="D66" s="29"/>
      <c r="E66" s="30"/>
      <c r="F66" s="24">
        <v>34113.86</v>
      </c>
      <c r="G66" s="25">
        <v>0.10150000000000001</v>
      </c>
      <c r="H66" s="26"/>
      <c r="I66" s="27"/>
      <c r="J66" s="3"/>
    </row>
    <row r="67" spans="1:10" ht="12.95" customHeight="1">
      <c r="A67" s="3"/>
      <c r="B67" s="28" t="s">
        <v>190</v>
      </c>
      <c r="C67" s="14"/>
      <c r="D67" s="29"/>
      <c r="E67" s="14"/>
      <c r="F67" s="32">
        <v>-731.82</v>
      </c>
      <c r="G67" s="25">
        <v>-2.5000000000000001E-3</v>
      </c>
      <c r="H67" s="26"/>
      <c r="I67" s="27"/>
      <c r="J67" s="3"/>
    </row>
    <row r="68" spans="1:10" ht="12.95" customHeight="1">
      <c r="A68" s="3"/>
      <c r="B68" s="33" t="s">
        <v>191</v>
      </c>
      <c r="C68" s="34"/>
      <c r="D68" s="34"/>
      <c r="E68" s="34"/>
      <c r="F68" s="35">
        <v>336061.04</v>
      </c>
      <c r="G68" s="36">
        <v>1</v>
      </c>
      <c r="H68" s="37"/>
      <c r="I68" s="38"/>
      <c r="J68" s="3"/>
    </row>
    <row r="69" spans="1:10" ht="12.95" customHeight="1">
      <c r="A69" s="3"/>
      <c r="B69" s="6"/>
      <c r="C69" s="3"/>
      <c r="D69" s="3"/>
      <c r="E69" s="3"/>
      <c r="F69" s="3"/>
      <c r="G69" s="3"/>
      <c r="H69" s="3"/>
      <c r="I69" s="3"/>
      <c r="J69" s="3"/>
    </row>
    <row r="70" spans="1:10" ht="12.95" customHeight="1">
      <c r="A70" s="3"/>
      <c r="B70" s="4" t="s">
        <v>192</v>
      </c>
      <c r="C70" s="3"/>
      <c r="D70" s="3"/>
      <c r="E70" s="3"/>
      <c r="F70" s="3"/>
      <c r="G70" s="3"/>
      <c r="H70" s="3"/>
      <c r="I70" s="3"/>
      <c r="J70" s="3"/>
    </row>
    <row r="71" spans="1:10" ht="12.95" customHeight="1">
      <c r="A71" s="3"/>
      <c r="B71" s="4" t="s">
        <v>195</v>
      </c>
      <c r="C71" s="3"/>
      <c r="D71" s="3"/>
      <c r="E71" s="3"/>
      <c r="F71" s="3"/>
      <c r="G71" s="3"/>
      <c r="H71" s="3"/>
      <c r="I71" s="3"/>
      <c r="J71" s="3"/>
    </row>
    <row r="72" spans="1:10" ht="12.95" customHeight="1">
      <c r="A72" s="3"/>
      <c r="B72" s="579" t="s">
        <v>196</v>
      </c>
      <c r="C72" s="579"/>
      <c r="D72" s="579"/>
      <c r="E72" s="3"/>
      <c r="F72" s="3"/>
      <c r="G72" s="3"/>
      <c r="H72" s="3"/>
      <c r="I72" s="3"/>
      <c r="J72" s="3"/>
    </row>
    <row r="73" spans="1:10" ht="12.95" customHeight="1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.75" thickBot="1"/>
    <row r="75" spans="1:10">
      <c r="B75" s="115" t="s">
        <v>836</v>
      </c>
      <c r="C75" s="116"/>
      <c r="D75" s="116"/>
      <c r="E75" s="116"/>
      <c r="F75" s="116"/>
      <c r="G75" s="117"/>
      <c r="H75" s="240"/>
    </row>
    <row r="76" spans="1:10">
      <c r="B76" s="119" t="s">
        <v>837</v>
      </c>
      <c r="C76" s="120"/>
      <c r="D76" s="121"/>
      <c r="E76" s="121"/>
      <c r="F76" s="120"/>
      <c r="G76" s="122"/>
      <c r="H76" s="241"/>
    </row>
    <row r="77" spans="1:10" ht="38.25">
      <c r="B77" s="582" t="s">
        <v>838</v>
      </c>
      <c r="C77" s="584" t="s">
        <v>839</v>
      </c>
      <c r="D77" s="124" t="s">
        <v>840</v>
      </c>
      <c r="E77" s="124" t="s">
        <v>840</v>
      </c>
      <c r="F77" s="124" t="s">
        <v>841</v>
      </c>
      <c r="G77" s="122"/>
      <c r="H77" s="241"/>
    </row>
    <row r="78" spans="1:10">
      <c r="B78" s="583"/>
      <c r="C78" s="585"/>
      <c r="D78" s="124" t="s">
        <v>842</v>
      </c>
      <c r="E78" s="124" t="s">
        <v>843</v>
      </c>
      <c r="F78" s="124" t="s">
        <v>842</v>
      </c>
      <c r="G78" s="122"/>
      <c r="H78" s="241"/>
    </row>
    <row r="79" spans="1:10">
      <c r="B79" s="125" t="s">
        <v>131</v>
      </c>
      <c r="C79" s="558" t="s">
        <v>131</v>
      </c>
      <c r="D79" s="558" t="s">
        <v>131</v>
      </c>
      <c r="E79" s="558" t="s">
        <v>131</v>
      </c>
      <c r="F79" s="558" t="s">
        <v>131</v>
      </c>
      <c r="G79" s="122"/>
      <c r="H79" s="241"/>
    </row>
    <row r="80" spans="1:10">
      <c r="B80" s="136" t="s">
        <v>844</v>
      </c>
      <c r="C80" s="127"/>
      <c r="D80" s="127"/>
      <c r="E80" s="127"/>
      <c r="F80" s="127"/>
      <c r="G80" s="122"/>
      <c r="H80" s="241"/>
    </row>
    <row r="81" spans="2:8">
      <c r="B81" s="137"/>
      <c r="C81" s="120"/>
      <c r="D81" s="120"/>
      <c r="E81" s="120"/>
      <c r="F81" s="120"/>
      <c r="G81" s="122"/>
      <c r="H81" s="241"/>
    </row>
    <row r="82" spans="2:8">
      <c r="B82" s="137" t="s">
        <v>845</v>
      </c>
      <c r="C82" s="120"/>
      <c r="D82" s="120"/>
      <c r="E82" s="120"/>
      <c r="F82" s="120"/>
      <c r="G82" s="122"/>
      <c r="H82" s="241"/>
    </row>
    <row r="83" spans="2:8">
      <c r="B83" s="119"/>
      <c r="C83" s="120"/>
      <c r="D83" s="120"/>
      <c r="E83" s="120"/>
      <c r="F83" s="120"/>
      <c r="G83" s="122"/>
      <c r="H83" s="241"/>
    </row>
    <row r="84" spans="2:8">
      <c r="B84" s="137" t="s">
        <v>846</v>
      </c>
      <c r="C84" s="120"/>
      <c r="D84" s="120"/>
      <c r="E84" s="120"/>
      <c r="F84" s="120"/>
      <c r="G84" s="122"/>
      <c r="H84" s="241"/>
    </row>
    <row r="85" spans="2:8">
      <c r="B85" s="128" t="s">
        <v>847</v>
      </c>
      <c r="C85" s="138" t="s">
        <v>848</v>
      </c>
      <c r="D85" s="138" t="s">
        <v>849</v>
      </c>
      <c r="E85" s="120"/>
      <c r="F85" s="139"/>
      <c r="G85" s="122"/>
      <c r="H85" s="241"/>
    </row>
    <row r="86" spans="2:8">
      <c r="B86" s="128" t="s">
        <v>850</v>
      </c>
      <c r="C86" s="242">
        <v>27.9147</v>
      </c>
      <c r="D86" s="242">
        <v>28.684200000000001</v>
      </c>
      <c r="E86" s="120"/>
      <c r="F86" s="139"/>
      <c r="G86" s="122"/>
      <c r="H86" s="241"/>
    </row>
    <row r="87" spans="2:8">
      <c r="B87" s="128" t="s">
        <v>851</v>
      </c>
      <c r="C87" s="242">
        <v>26.346299999999999</v>
      </c>
      <c r="D87" s="242">
        <v>27.048300000000001</v>
      </c>
      <c r="E87" s="120"/>
      <c r="F87" s="139"/>
      <c r="G87" s="122"/>
      <c r="H87" s="241"/>
    </row>
    <row r="88" spans="2:8">
      <c r="B88" s="119"/>
      <c r="C88" s="120"/>
      <c r="D88" s="120"/>
      <c r="E88" s="120"/>
      <c r="F88" s="139"/>
      <c r="G88" s="122"/>
      <c r="H88" s="241"/>
    </row>
    <row r="89" spans="2:8">
      <c r="B89" s="137" t="s">
        <v>938</v>
      </c>
      <c r="C89" s="141"/>
      <c r="D89" s="141"/>
      <c r="E89" s="141"/>
      <c r="F89" s="120"/>
      <c r="G89" s="122"/>
      <c r="H89" s="241"/>
    </row>
    <row r="90" spans="2:8">
      <c r="B90" s="137"/>
      <c r="C90" s="141"/>
      <c r="D90" s="141"/>
      <c r="E90" s="141"/>
      <c r="F90" s="120"/>
      <c r="G90" s="122"/>
      <c r="H90" s="241"/>
    </row>
    <row r="91" spans="2:8">
      <c r="B91" s="137" t="s">
        <v>939</v>
      </c>
      <c r="C91" s="141"/>
      <c r="D91" s="141"/>
      <c r="E91" s="141"/>
      <c r="F91" s="120"/>
      <c r="G91" s="122"/>
      <c r="H91" s="241"/>
    </row>
    <row r="92" spans="2:8">
      <c r="B92" s="137"/>
      <c r="C92" s="141"/>
      <c r="D92" s="141"/>
      <c r="E92" s="141"/>
      <c r="F92" s="120"/>
      <c r="G92" s="122"/>
      <c r="H92" s="241"/>
    </row>
    <row r="93" spans="2:8">
      <c r="B93" s="137" t="s">
        <v>940</v>
      </c>
      <c r="C93" s="141"/>
      <c r="D93" s="144"/>
      <c r="E93" s="239"/>
      <c r="F93" s="120"/>
      <c r="G93" s="122"/>
      <c r="H93" s="241"/>
    </row>
    <row r="94" spans="2:8">
      <c r="B94" s="143" t="s">
        <v>854</v>
      </c>
      <c r="C94" s="141"/>
      <c r="D94" s="141"/>
      <c r="E94" s="141"/>
      <c r="F94" s="120"/>
      <c r="G94" s="122"/>
      <c r="H94" s="241"/>
    </row>
    <row r="95" spans="2:8">
      <c r="B95" s="145"/>
      <c r="C95" s="141"/>
      <c r="D95" s="141"/>
      <c r="E95" s="141"/>
      <c r="F95" s="120"/>
      <c r="G95" s="122"/>
      <c r="H95" s="241"/>
    </row>
    <row r="96" spans="2:8">
      <c r="B96" s="137" t="s">
        <v>941</v>
      </c>
      <c r="C96" s="141"/>
      <c r="D96" s="141"/>
      <c r="E96" s="141"/>
      <c r="F96" s="120"/>
      <c r="G96" s="122"/>
      <c r="H96" s="241"/>
    </row>
    <row r="97" spans="2:12">
      <c r="B97" s="137"/>
      <c r="C97" s="141"/>
      <c r="D97" s="141"/>
      <c r="E97" s="239"/>
      <c r="F97" s="120"/>
      <c r="G97" s="122"/>
      <c r="H97" s="241"/>
    </row>
    <row r="98" spans="2:12">
      <c r="B98" s="137" t="s">
        <v>942</v>
      </c>
      <c r="C98" s="141"/>
      <c r="D98" s="141"/>
      <c r="E98" s="141"/>
      <c r="F98" s="120"/>
      <c r="G98" s="122"/>
      <c r="H98" s="241"/>
    </row>
    <row r="99" spans="2:12">
      <c r="B99" s="137"/>
      <c r="C99" s="141"/>
      <c r="D99" s="141"/>
      <c r="E99" s="120"/>
      <c r="F99" s="127"/>
      <c r="G99" s="122"/>
      <c r="H99" s="241"/>
    </row>
    <row r="100" spans="2:12">
      <c r="B100" s="137" t="s">
        <v>943</v>
      </c>
      <c r="C100" s="141"/>
      <c r="D100" s="141"/>
      <c r="E100" s="148"/>
      <c r="F100" s="120"/>
      <c r="G100" s="122"/>
      <c r="H100" s="241"/>
    </row>
    <row r="101" spans="2:12">
      <c r="B101" s="137"/>
      <c r="C101" s="141"/>
      <c r="D101" s="141"/>
      <c r="E101" s="120"/>
      <c r="F101" s="120"/>
      <c r="G101" s="122"/>
      <c r="H101" s="241"/>
    </row>
    <row r="102" spans="2:12">
      <c r="B102" s="137" t="s">
        <v>945</v>
      </c>
      <c r="C102" s="141"/>
      <c r="D102" s="141"/>
      <c r="E102" s="141"/>
      <c r="F102" s="120"/>
      <c r="G102" s="122"/>
      <c r="H102" s="241"/>
    </row>
    <row r="103" spans="2:12">
      <c r="B103" s="137"/>
      <c r="C103" s="141"/>
      <c r="D103" s="141"/>
      <c r="E103" s="141"/>
      <c r="F103" s="120"/>
      <c r="G103" s="122"/>
      <c r="H103" s="241"/>
    </row>
    <row r="104" spans="2:12">
      <c r="B104" s="137" t="s">
        <v>944</v>
      </c>
      <c r="C104" s="141"/>
      <c r="D104" s="141"/>
      <c r="E104" s="141"/>
      <c r="F104" s="120"/>
      <c r="G104" s="122"/>
      <c r="H104" s="241"/>
    </row>
    <row r="105" spans="2:12">
      <c r="B105" s="137"/>
      <c r="C105" s="141"/>
      <c r="D105" s="141"/>
      <c r="E105" s="141"/>
      <c r="F105" s="120"/>
      <c r="G105" s="122"/>
      <c r="H105" s="241"/>
    </row>
    <row r="106" spans="2:12">
      <c r="B106" s="137" t="s">
        <v>937</v>
      </c>
      <c r="C106" s="141"/>
      <c r="D106" s="141"/>
      <c r="E106" s="141"/>
      <c r="F106" s="120"/>
      <c r="G106" s="122"/>
      <c r="H106" s="241"/>
    </row>
    <row r="107" spans="2:12" ht="15.75" thickBot="1">
      <c r="B107" s="243"/>
      <c r="C107" s="244"/>
      <c r="D107" s="244"/>
      <c r="E107" s="245"/>
      <c r="F107" s="246"/>
      <c r="G107" s="245"/>
      <c r="H107" s="247"/>
    </row>
    <row r="110" spans="2:12">
      <c r="B110" s="566" t="s">
        <v>979</v>
      </c>
      <c r="C110" s="566"/>
      <c r="D110" s="566"/>
      <c r="E110" s="566"/>
      <c r="F110" s="566"/>
      <c r="G110" s="566"/>
      <c r="H110" s="566"/>
      <c r="I110" s="566"/>
      <c r="J110" s="566"/>
      <c r="K110" s="429"/>
      <c r="L110" s="429"/>
    </row>
    <row r="111" spans="2:12" ht="15" customHeight="1">
      <c r="B111" s="577" t="s">
        <v>980</v>
      </c>
      <c r="C111" s="578" t="s">
        <v>981</v>
      </c>
      <c r="D111" s="578"/>
      <c r="E111" s="437" t="s">
        <v>982</v>
      </c>
      <c r="F111" s="437" t="s">
        <v>983</v>
      </c>
      <c r="G111" s="578" t="s">
        <v>984</v>
      </c>
      <c r="H111" s="578"/>
      <c r="I111" s="578"/>
      <c r="J111" s="578"/>
      <c r="K111" s="451"/>
    </row>
    <row r="112" spans="2:12" ht="26.25">
      <c r="B112" s="577"/>
      <c r="C112" s="437" t="s">
        <v>1023</v>
      </c>
      <c r="D112" s="437" t="s">
        <v>1024</v>
      </c>
      <c r="E112" s="437" t="s">
        <v>987</v>
      </c>
      <c r="F112" s="437" t="s">
        <v>988</v>
      </c>
      <c r="G112" s="437" t="s">
        <v>1023</v>
      </c>
      <c r="H112" s="437" t="s">
        <v>1024</v>
      </c>
      <c r="I112" s="437" t="s">
        <v>987</v>
      </c>
      <c r="J112" s="437" t="s">
        <v>988</v>
      </c>
    </row>
    <row r="113" spans="2:12">
      <c r="B113" s="436" t="s">
        <v>1025</v>
      </c>
      <c r="C113" s="438">
        <v>0.23181638432636698</v>
      </c>
      <c r="D113" s="438">
        <v>0.24706632711741117</v>
      </c>
      <c r="E113" s="438">
        <v>0.20190049757344219</v>
      </c>
      <c r="F113" s="438">
        <v>0.16968915560463116</v>
      </c>
      <c r="G113" s="439">
        <v>27048.300000000003</v>
      </c>
      <c r="H113" s="439">
        <v>28684.2</v>
      </c>
      <c r="I113" s="439">
        <v>24053.633717213997</v>
      </c>
      <c r="J113" s="439">
        <v>21128.72451405993</v>
      </c>
    </row>
    <row r="114" spans="2:12">
      <c r="B114" s="436" t="s">
        <v>990</v>
      </c>
      <c r="C114" s="438">
        <v>0.31356569299409975</v>
      </c>
      <c r="D114" s="438">
        <v>0.32796002932498913</v>
      </c>
      <c r="E114" s="438">
        <v>0.38888005154983607</v>
      </c>
      <c r="F114" s="438">
        <v>0.26269918639546352</v>
      </c>
      <c r="G114" s="439">
        <v>13165.136721601915</v>
      </c>
      <c r="H114" s="439">
        <v>13310.5954087954</v>
      </c>
      <c r="I114" s="439">
        <v>13926.350684361403</v>
      </c>
      <c r="J114" s="439">
        <v>12651.222753975606</v>
      </c>
    </row>
    <row r="115" spans="2:12">
      <c r="B115" s="436" t="s">
        <v>991</v>
      </c>
      <c r="C115" s="438">
        <v>0.22067133643940107</v>
      </c>
      <c r="D115" s="438">
        <v>0.2359435585588181</v>
      </c>
      <c r="E115" s="438">
        <v>0.20515655096220731</v>
      </c>
      <c r="F115" s="438">
        <v>0.16918958875763912</v>
      </c>
      <c r="G115" s="439">
        <v>18198.412164435176</v>
      </c>
      <c r="H115" s="439">
        <v>18890.696311321561</v>
      </c>
      <c r="I115" s="439">
        <v>17512.672833731252</v>
      </c>
      <c r="J115" s="439">
        <v>15989.71800185766</v>
      </c>
    </row>
    <row r="116" spans="2:12">
      <c r="B116" s="436" t="s">
        <v>992</v>
      </c>
      <c r="C116" s="452" t="s">
        <v>1026</v>
      </c>
      <c r="D116" s="452" t="s">
        <v>1026</v>
      </c>
      <c r="E116" s="452" t="s">
        <v>1026</v>
      </c>
      <c r="F116" s="452" t="s">
        <v>1026</v>
      </c>
      <c r="G116" s="452" t="s">
        <v>1026</v>
      </c>
      <c r="H116" s="452" t="s">
        <v>1026</v>
      </c>
      <c r="I116" s="452" t="s">
        <v>1026</v>
      </c>
      <c r="J116" s="452" t="s">
        <v>1026</v>
      </c>
    </row>
    <row r="117" spans="2:12">
      <c r="B117" s="428"/>
      <c r="C117" s="430"/>
      <c r="D117" s="430"/>
      <c r="E117" s="430"/>
      <c r="F117" s="430"/>
      <c r="G117" s="430"/>
      <c r="H117" s="431"/>
      <c r="I117" s="431"/>
      <c r="J117" s="431"/>
      <c r="K117" s="431"/>
      <c r="L117" s="429"/>
    </row>
    <row r="118" spans="2:12"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</row>
    <row r="119" spans="2:12">
      <c r="B119" s="566" t="s">
        <v>1073</v>
      </c>
      <c r="C119" s="566"/>
      <c r="D119" s="566"/>
      <c r="E119" s="566"/>
      <c r="F119" s="566"/>
      <c r="G119" s="453"/>
      <c r="H119" s="429"/>
      <c r="I119" s="429"/>
      <c r="J119" s="429"/>
      <c r="K119" s="429"/>
      <c r="L119" s="429"/>
    </row>
    <row r="120" spans="2:12" ht="39">
      <c r="B120" s="446"/>
      <c r="C120" s="457" t="s">
        <v>1025</v>
      </c>
      <c r="D120" s="437" t="s">
        <v>990</v>
      </c>
      <c r="E120" s="437" t="s">
        <v>991</v>
      </c>
      <c r="F120" s="437" t="s">
        <v>992</v>
      </c>
      <c r="G120" s="454"/>
      <c r="H120" s="429"/>
      <c r="I120" s="429"/>
      <c r="J120" s="429"/>
      <c r="K120" s="429"/>
      <c r="L120" s="429"/>
    </row>
    <row r="121" spans="2:12">
      <c r="B121" s="436" t="s">
        <v>995</v>
      </c>
      <c r="C121" s="458">
        <v>580000</v>
      </c>
      <c r="D121" s="458">
        <v>120000</v>
      </c>
      <c r="E121" s="458">
        <v>360000</v>
      </c>
      <c r="F121" s="452" t="s">
        <v>1026</v>
      </c>
      <c r="G121" s="455"/>
      <c r="H121" s="429"/>
      <c r="I121" s="429"/>
      <c r="J121" s="429"/>
      <c r="K121" s="429"/>
      <c r="L121" s="429"/>
    </row>
    <row r="122" spans="2:12">
      <c r="B122" s="436" t="s">
        <v>996</v>
      </c>
      <c r="C122" s="458">
        <v>1030868.81067021</v>
      </c>
      <c r="D122" s="458">
        <v>138747.40508773801</v>
      </c>
      <c r="E122" s="458">
        <v>492663.29763918999</v>
      </c>
      <c r="F122" s="452" t="s">
        <v>1026</v>
      </c>
      <c r="G122" s="455"/>
      <c r="H122" s="429"/>
      <c r="I122" s="429"/>
      <c r="J122" s="429"/>
      <c r="K122" s="429"/>
      <c r="L122" s="429"/>
    </row>
    <row r="123" spans="2:12">
      <c r="B123" s="436" t="s">
        <v>997</v>
      </c>
      <c r="C123" s="452">
        <v>0.241203935034804</v>
      </c>
      <c r="D123" s="452">
        <v>0.30289370690023804</v>
      </c>
      <c r="E123" s="452">
        <v>0.21504348925345301</v>
      </c>
      <c r="F123" s="452" t="s">
        <v>1026</v>
      </c>
      <c r="G123" s="456"/>
      <c r="H123" s="432"/>
      <c r="I123" s="432"/>
      <c r="J123" s="429"/>
      <c r="K123" s="429"/>
      <c r="L123" s="429"/>
    </row>
    <row r="124" spans="2:12">
      <c r="B124" s="436" t="s">
        <v>998</v>
      </c>
      <c r="C124" s="452">
        <v>0.23091977463320798</v>
      </c>
      <c r="D124" s="452">
        <v>0.377778517927986</v>
      </c>
      <c r="E124" s="452">
        <v>0.22045437705753501</v>
      </c>
      <c r="F124" s="452" t="s">
        <v>1026</v>
      </c>
      <c r="G124" s="456"/>
      <c r="H124" s="432"/>
      <c r="I124" s="432"/>
      <c r="J124" s="429"/>
      <c r="K124" s="429"/>
      <c r="L124" s="429"/>
    </row>
    <row r="125" spans="2:12">
      <c r="B125" s="436" t="s">
        <v>999</v>
      </c>
      <c r="C125" s="452">
        <v>0.18943782056608399</v>
      </c>
      <c r="D125" s="452">
        <v>0.25115956055715699</v>
      </c>
      <c r="E125" s="452">
        <v>0.16817419253638502</v>
      </c>
      <c r="F125" s="452" t="s">
        <v>1026</v>
      </c>
      <c r="G125" s="456"/>
      <c r="H125" s="432"/>
      <c r="I125" s="432"/>
      <c r="J125" s="429"/>
      <c r="K125" s="429"/>
      <c r="L125" s="429"/>
    </row>
    <row r="126" spans="2:12"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</row>
    <row r="127" spans="2:12">
      <c r="B127" s="566" t="s">
        <v>1074</v>
      </c>
      <c r="C127" s="566"/>
      <c r="D127" s="566"/>
      <c r="E127" s="566"/>
      <c r="F127" s="566"/>
      <c r="G127" s="453"/>
      <c r="H127" s="429"/>
      <c r="I127" s="429"/>
      <c r="J127" s="429"/>
      <c r="K127" s="429"/>
      <c r="L127" s="429"/>
    </row>
    <row r="128" spans="2:12" ht="39">
      <c r="B128" s="446"/>
      <c r="C128" s="457" t="s">
        <v>1025</v>
      </c>
      <c r="D128" s="437" t="s">
        <v>990</v>
      </c>
      <c r="E128" s="437" t="s">
        <v>991</v>
      </c>
      <c r="F128" s="437" t="s">
        <v>992</v>
      </c>
      <c r="G128" s="454"/>
      <c r="H128" s="429"/>
      <c r="I128" s="429"/>
      <c r="J128" s="429"/>
      <c r="K128" s="429"/>
      <c r="L128" s="429"/>
    </row>
    <row r="129" spans="2:12">
      <c r="B129" s="436" t="s">
        <v>995</v>
      </c>
      <c r="C129" s="458">
        <v>580000</v>
      </c>
      <c r="D129" s="458">
        <v>120000</v>
      </c>
      <c r="E129" s="458">
        <v>360000</v>
      </c>
      <c r="F129" s="452" t="s">
        <v>1026</v>
      </c>
      <c r="G129" s="455"/>
      <c r="H129" s="429"/>
      <c r="I129" s="429"/>
      <c r="J129" s="429"/>
      <c r="K129" s="429"/>
      <c r="L129" s="429"/>
    </row>
    <row r="130" spans="2:12">
      <c r="B130" s="436" t="s">
        <v>996</v>
      </c>
      <c r="C130" s="458">
        <v>1068009.39560306</v>
      </c>
      <c r="D130" s="458">
        <v>139601.42678906699</v>
      </c>
      <c r="E130" s="458">
        <v>502524.23422312702</v>
      </c>
      <c r="F130" s="452" t="s">
        <v>1026</v>
      </c>
      <c r="G130" s="455"/>
      <c r="H130" s="429"/>
      <c r="I130" s="429"/>
      <c r="J130" s="429"/>
      <c r="K130" s="429"/>
      <c r="L130" s="429"/>
    </row>
    <row r="131" spans="2:12">
      <c r="B131" s="436" t="s">
        <v>997</v>
      </c>
      <c r="C131" s="452">
        <v>0.25656795932203003</v>
      </c>
      <c r="D131" s="452">
        <v>0.31724776145321099</v>
      </c>
      <c r="E131" s="452">
        <v>0.22939795189929801</v>
      </c>
      <c r="F131" s="452" t="s">
        <v>1026</v>
      </c>
      <c r="G131" s="456"/>
      <c r="H131" s="432"/>
      <c r="I131" s="432"/>
      <c r="J131" s="429"/>
      <c r="K131" s="429"/>
      <c r="L131" s="429"/>
    </row>
    <row r="132" spans="2:12">
      <c r="B132" s="436" t="s">
        <v>998</v>
      </c>
      <c r="C132" s="452">
        <v>0.23091977463320798</v>
      </c>
      <c r="D132" s="452">
        <v>0.377778517927986</v>
      </c>
      <c r="E132" s="452">
        <v>0.22045437705753501</v>
      </c>
      <c r="F132" s="452" t="s">
        <v>1026</v>
      </c>
      <c r="G132" s="456"/>
      <c r="H132" s="432"/>
      <c r="I132" s="432"/>
      <c r="J132" s="429"/>
      <c r="K132" s="429"/>
      <c r="L132" s="429"/>
    </row>
    <row r="133" spans="2:12">
      <c r="B133" s="436" t="s">
        <v>999</v>
      </c>
      <c r="C133" s="452">
        <v>0.18943782056608399</v>
      </c>
      <c r="D133" s="452">
        <v>0.25115956055715699</v>
      </c>
      <c r="E133" s="452">
        <v>0.16817419253638502</v>
      </c>
      <c r="F133" s="452" t="s">
        <v>1026</v>
      </c>
      <c r="G133" s="456"/>
      <c r="H133" s="432"/>
      <c r="I133" s="432"/>
      <c r="J133" s="429"/>
      <c r="K133" s="429"/>
      <c r="L133" s="429"/>
    </row>
    <row r="134" spans="2:12">
      <c r="B134" s="428"/>
      <c r="C134" s="450"/>
      <c r="D134" s="450"/>
      <c r="E134" s="450"/>
      <c r="F134" s="450"/>
      <c r="G134" s="450"/>
      <c r="H134" s="429"/>
      <c r="I134" s="429"/>
      <c r="J134" s="429"/>
      <c r="K134" s="429"/>
      <c r="L134" s="429"/>
    </row>
    <row r="135" spans="2:12">
      <c r="B135" s="446" t="s">
        <v>1001</v>
      </c>
      <c r="C135" s="446"/>
      <c r="D135" s="450"/>
      <c r="E135" s="450"/>
      <c r="F135" s="450"/>
      <c r="G135" s="450"/>
      <c r="H135" s="429"/>
      <c r="I135" s="429"/>
      <c r="J135" s="429"/>
      <c r="K135" s="429"/>
      <c r="L135" s="429"/>
    </row>
    <row r="136" spans="2:12">
      <c r="B136" s="443" t="s">
        <v>1002</v>
      </c>
      <c r="C136" s="459">
        <v>0.10068319822986595</v>
      </c>
      <c r="D136" s="450"/>
      <c r="E136" s="450"/>
      <c r="F136" s="450"/>
      <c r="G136" s="450"/>
      <c r="H136" s="429"/>
      <c r="I136" s="429"/>
      <c r="J136" s="429"/>
      <c r="K136" s="429"/>
      <c r="L136" s="429"/>
    </row>
    <row r="137" spans="2:12">
      <c r="B137" s="443" t="s">
        <v>1003</v>
      </c>
      <c r="C137" s="459">
        <v>0.13206245195736604</v>
      </c>
      <c r="D137" s="450"/>
      <c r="E137" s="450"/>
      <c r="F137" s="450"/>
      <c r="G137" s="450"/>
      <c r="H137" s="429"/>
      <c r="I137" s="429"/>
      <c r="J137" s="429"/>
      <c r="K137" s="429"/>
      <c r="L137" s="429"/>
    </row>
    <row r="138" spans="2:12">
      <c r="B138" s="443" t="s">
        <v>1004</v>
      </c>
      <c r="C138" s="460">
        <v>1.376760784980827</v>
      </c>
      <c r="D138" s="450"/>
      <c r="E138" s="450"/>
      <c r="F138" s="450"/>
      <c r="G138" s="450"/>
      <c r="H138" s="429"/>
      <c r="I138" s="429"/>
      <c r="J138" s="429"/>
      <c r="K138" s="429"/>
      <c r="L138" s="429"/>
    </row>
    <row r="139" spans="2:12">
      <c r="B139" s="443" t="s">
        <v>1005</v>
      </c>
      <c r="C139" s="460">
        <v>0.65757216432322829</v>
      </c>
      <c r="D139" s="450"/>
      <c r="E139" s="450"/>
      <c r="F139" s="450"/>
      <c r="G139" s="450"/>
      <c r="H139" s="429"/>
      <c r="I139" s="429"/>
      <c r="J139" s="429"/>
      <c r="K139" s="429"/>
      <c r="L139" s="429"/>
    </row>
    <row r="140" spans="2:12">
      <c r="B140" s="443" t="s">
        <v>1006</v>
      </c>
      <c r="C140" s="460">
        <v>0.21080070986884672</v>
      </c>
      <c r="D140" s="450"/>
      <c r="E140" s="450"/>
      <c r="F140" s="450"/>
      <c r="G140" s="450"/>
      <c r="H140" s="429"/>
      <c r="I140" s="429"/>
      <c r="J140" s="429"/>
      <c r="K140" s="429"/>
      <c r="L140" s="429"/>
    </row>
    <row r="141" spans="2:12">
      <c r="B141" s="443" t="s">
        <v>1007</v>
      </c>
      <c r="C141" s="461">
        <v>-3.2912321157551355E-2</v>
      </c>
      <c r="D141" s="450"/>
      <c r="E141" s="450"/>
      <c r="F141" s="450"/>
      <c r="G141" s="450"/>
      <c r="H141" s="429"/>
      <c r="I141" s="429"/>
      <c r="J141" s="429"/>
      <c r="K141" s="429"/>
      <c r="L141" s="429"/>
    </row>
    <row r="142" spans="2:12">
      <c r="B142" s="462" t="s">
        <v>1008</v>
      </c>
      <c r="C142" s="463">
        <v>0.13993422266024819</v>
      </c>
      <c r="D142" s="450"/>
      <c r="E142" s="450"/>
      <c r="F142" s="450"/>
      <c r="G142" s="450"/>
      <c r="H142" s="429"/>
      <c r="I142" s="429"/>
      <c r="J142" s="429"/>
      <c r="K142" s="429"/>
      <c r="L142" s="429"/>
    </row>
    <row r="143" spans="2:12">
      <c r="B143" s="436" t="s">
        <v>1009</v>
      </c>
      <c r="C143" s="459">
        <v>6.7500000000000004E-2</v>
      </c>
      <c r="D143" s="429"/>
      <c r="E143" s="429"/>
      <c r="F143" s="429"/>
      <c r="G143" s="429"/>
      <c r="H143" s="429"/>
      <c r="I143" s="429"/>
      <c r="J143" s="429"/>
      <c r="K143" s="429"/>
      <c r="L143" s="429"/>
    </row>
    <row r="144" spans="2:12">
      <c r="B144" s="428"/>
      <c r="C144" s="433"/>
      <c r="D144" s="429"/>
      <c r="E144" s="429"/>
      <c r="F144" s="429"/>
      <c r="G144" s="429"/>
      <c r="H144" s="429"/>
      <c r="I144" s="429"/>
      <c r="J144" s="429"/>
      <c r="K144" s="429"/>
      <c r="L144" s="429"/>
    </row>
    <row r="145" spans="2:12">
      <c r="B145" s="437" t="s">
        <v>1010</v>
      </c>
      <c r="C145" s="446"/>
      <c r="D145" s="429"/>
      <c r="E145" s="429"/>
      <c r="F145" s="429"/>
      <c r="G145" s="429"/>
      <c r="H145" s="429"/>
      <c r="I145" s="429"/>
      <c r="J145" s="429"/>
      <c r="K145" s="429"/>
      <c r="L145" s="429"/>
    </row>
    <row r="146" spans="2:12">
      <c r="B146" s="443" t="s">
        <v>1011</v>
      </c>
      <c r="C146" s="448">
        <v>0.29455947257389009</v>
      </c>
      <c r="D146" s="429"/>
      <c r="E146" s="429"/>
      <c r="F146" s="429"/>
      <c r="G146" s="429"/>
      <c r="H146" s="429"/>
      <c r="I146" s="429"/>
      <c r="J146" s="429"/>
      <c r="K146" s="429"/>
      <c r="L146" s="429"/>
    </row>
    <row r="148" spans="2:12" ht="15.75" thickBot="1"/>
    <row r="149" spans="2:12">
      <c r="B149" s="502"/>
      <c r="C149" s="503"/>
      <c r="D149" s="503"/>
      <c r="E149" s="504" t="s">
        <v>1047</v>
      </c>
      <c r="F149" s="505"/>
    </row>
    <row r="150" spans="2:12">
      <c r="B150" s="506" t="s">
        <v>1038</v>
      </c>
      <c r="C150" s="507"/>
      <c r="D150" s="507"/>
      <c r="E150" s="471"/>
      <c r="F150" s="347"/>
    </row>
    <row r="151" spans="2:12">
      <c r="B151" s="508" t="s">
        <v>1039</v>
      </c>
      <c r="C151" s="507"/>
      <c r="D151" s="507"/>
      <c r="E151" s="471"/>
      <c r="F151" s="347"/>
    </row>
    <row r="152" spans="2:12">
      <c r="B152" s="509" t="s">
        <v>1048</v>
      </c>
      <c r="C152" s="507"/>
      <c r="D152" s="507"/>
      <c r="E152" s="471"/>
      <c r="F152" s="347"/>
    </row>
    <row r="153" spans="2:12">
      <c r="B153" s="509" t="s">
        <v>1049</v>
      </c>
      <c r="C153" s="507"/>
      <c r="D153" s="507"/>
      <c r="E153" s="471"/>
      <c r="F153" s="347"/>
    </row>
    <row r="154" spans="2:12">
      <c r="B154" s="509"/>
      <c r="C154" s="507"/>
      <c r="D154" s="507"/>
      <c r="E154" s="471"/>
      <c r="F154" s="347"/>
    </row>
    <row r="155" spans="2:12">
      <c r="B155" s="509"/>
      <c r="C155" s="507"/>
      <c r="D155" s="507"/>
      <c r="E155" s="471"/>
      <c r="F155" s="347"/>
    </row>
    <row r="156" spans="2:12">
      <c r="B156" s="509"/>
      <c r="C156" s="507"/>
      <c r="D156" s="507"/>
      <c r="E156" s="471"/>
      <c r="F156" s="347"/>
    </row>
    <row r="157" spans="2:12">
      <c r="B157" s="510"/>
      <c r="C157" s="507"/>
      <c r="D157" s="507"/>
      <c r="E157" s="471"/>
      <c r="F157" s="347"/>
    </row>
    <row r="158" spans="2:12" ht="15.75" thickBot="1">
      <c r="B158" s="511" t="s">
        <v>1041</v>
      </c>
      <c r="C158" s="512"/>
      <c r="D158" s="512"/>
      <c r="E158" s="476"/>
      <c r="F158" s="477"/>
    </row>
    <row r="159" spans="2:12" ht="15.75" thickBot="1">
      <c r="B159" s="335"/>
      <c r="C159" s="335"/>
      <c r="D159" s="335"/>
      <c r="E159" s="335"/>
      <c r="F159" s="335"/>
    </row>
    <row r="160" spans="2:12">
      <c r="B160" s="513" t="s">
        <v>1042</v>
      </c>
      <c r="C160" s="335"/>
      <c r="D160" s="335"/>
      <c r="E160" s="335"/>
      <c r="F160" s="335"/>
    </row>
    <row r="161" spans="2:6">
      <c r="B161" s="514" t="s">
        <v>1043</v>
      </c>
      <c r="C161" s="335"/>
      <c r="D161" s="335"/>
      <c r="E161" s="335"/>
      <c r="F161" s="335"/>
    </row>
    <row r="162" spans="2:6">
      <c r="B162" s="515"/>
      <c r="C162" s="335"/>
      <c r="D162" s="335"/>
      <c r="E162" s="335"/>
      <c r="F162" s="335"/>
    </row>
    <row r="163" spans="2:6">
      <c r="B163" s="515"/>
      <c r="C163" s="335"/>
      <c r="D163" s="335"/>
      <c r="E163" s="335"/>
      <c r="F163" s="335"/>
    </row>
    <row r="164" spans="2:6">
      <c r="B164" s="515"/>
      <c r="C164" s="335"/>
      <c r="D164" s="335"/>
      <c r="E164" s="335"/>
      <c r="F164" s="335"/>
    </row>
    <row r="165" spans="2:6">
      <c r="B165" s="515"/>
      <c r="C165" s="335"/>
      <c r="D165" s="335"/>
      <c r="E165" s="335"/>
      <c r="F165" s="335"/>
    </row>
    <row r="166" spans="2:6">
      <c r="B166" s="515"/>
      <c r="C166" s="335"/>
      <c r="D166" s="335"/>
      <c r="E166" s="335"/>
      <c r="F166" s="335"/>
    </row>
    <row r="167" spans="2:6">
      <c r="B167" s="515"/>
      <c r="C167" s="335"/>
      <c r="D167" s="335"/>
      <c r="E167" s="335"/>
      <c r="F167" s="335"/>
    </row>
    <row r="168" spans="2:6">
      <c r="B168" s="515"/>
      <c r="C168" s="335"/>
      <c r="D168" s="335"/>
      <c r="E168" s="335"/>
      <c r="F168" s="335"/>
    </row>
    <row r="169" spans="2:6">
      <c r="B169" s="515"/>
      <c r="C169" s="335"/>
      <c r="D169" s="335"/>
      <c r="E169" s="335"/>
      <c r="F169" s="335"/>
    </row>
    <row r="170" spans="2:6">
      <c r="B170" s="515"/>
      <c r="C170" s="335"/>
      <c r="D170" s="335"/>
      <c r="E170" s="335"/>
      <c r="F170" s="335"/>
    </row>
    <row r="171" spans="2:6">
      <c r="B171" s="515"/>
      <c r="C171" s="335"/>
      <c r="D171" s="335"/>
      <c r="E171" s="335"/>
      <c r="F171" s="335"/>
    </row>
    <row r="172" spans="2:6" ht="15.75" thickBot="1">
      <c r="B172" s="516"/>
      <c r="C172" s="335"/>
      <c r="D172" s="335"/>
      <c r="E172" s="335"/>
      <c r="F172" s="335"/>
    </row>
  </sheetData>
  <mergeCells count="10">
    <mergeCell ref="B119:F119"/>
    <mergeCell ref="B127:F127"/>
    <mergeCell ref="G111:J111"/>
    <mergeCell ref="B1:F1"/>
    <mergeCell ref="B72:D72"/>
    <mergeCell ref="B77:B78"/>
    <mergeCell ref="C77:C78"/>
    <mergeCell ref="B110:J110"/>
    <mergeCell ref="B111:B112"/>
    <mergeCell ref="C111:D11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344"/>
  <sheetViews>
    <sheetView workbookViewId="0"/>
  </sheetViews>
  <sheetFormatPr defaultRowHeight="15"/>
  <cols>
    <col min="1" max="1" width="3.42578125" customWidth="1"/>
    <col min="2" max="2" width="56" customWidth="1"/>
    <col min="3" max="3" width="16.5703125" customWidth="1"/>
    <col min="4" max="4" width="22.42578125" customWidth="1"/>
    <col min="5" max="5" width="15.140625" customWidth="1"/>
    <col min="6" max="6" width="16.5703125" customWidth="1"/>
    <col min="7" max="7" width="13.28515625" customWidth="1"/>
    <col min="8" max="8" width="10.7109375" customWidth="1"/>
    <col min="9" max="9" width="11.42578125" customWidth="1"/>
    <col min="10" max="10" width="10.85546875" customWidth="1"/>
  </cols>
  <sheetData>
    <row r="1" spans="1:10" ht="15.95" customHeight="1">
      <c r="A1" s="3"/>
      <c r="B1" s="599" t="s">
        <v>1064</v>
      </c>
      <c r="C1" s="599"/>
      <c r="D1" s="599"/>
      <c r="E1" s="599"/>
      <c r="F1" s="599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263</v>
      </c>
      <c r="C7" s="14" t="s">
        <v>264</v>
      </c>
      <c r="D7" s="14" t="s">
        <v>72</v>
      </c>
      <c r="E7" s="19">
        <v>1664812</v>
      </c>
      <c r="F7" s="20">
        <v>5170.07</v>
      </c>
      <c r="G7" s="21">
        <v>2.6599999999999999E-2</v>
      </c>
      <c r="H7" s="22"/>
      <c r="I7" s="23"/>
      <c r="J7" s="3"/>
    </row>
    <row r="8" spans="1:10" ht="12.95" customHeight="1">
      <c r="A8" s="17"/>
      <c r="B8" s="18" t="s">
        <v>24</v>
      </c>
      <c r="C8" s="14" t="s">
        <v>25</v>
      </c>
      <c r="D8" s="14" t="s">
        <v>26</v>
      </c>
      <c r="E8" s="19">
        <v>1534893</v>
      </c>
      <c r="F8" s="20">
        <v>4633.07</v>
      </c>
      <c r="G8" s="21">
        <v>2.3900000000000001E-2</v>
      </c>
      <c r="H8" s="22"/>
      <c r="I8" s="23"/>
      <c r="J8" s="3"/>
    </row>
    <row r="9" spans="1:10" ht="12.95" customHeight="1">
      <c r="A9" s="17"/>
      <c r="B9" s="18" t="s">
        <v>38</v>
      </c>
      <c r="C9" s="14" t="s">
        <v>39</v>
      </c>
      <c r="D9" s="14" t="s">
        <v>40</v>
      </c>
      <c r="E9" s="19">
        <v>888030</v>
      </c>
      <c r="F9" s="20">
        <v>4034.32</v>
      </c>
      <c r="G9" s="21">
        <v>2.0799999999999999E-2</v>
      </c>
      <c r="H9" s="22"/>
      <c r="I9" s="23"/>
      <c r="J9" s="3"/>
    </row>
    <row r="10" spans="1:10" ht="12.95" customHeight="1">
      <c r="A10" s="17"/>
      <c r="B10" s="18" t="s">
        <v>35</v>
      </c>
      <c r="C10" s="14" t="s">
        <v>36</v>
      </c>
      <c r="D10" s="14" t="s">
        <v>37</v>
      </c>
      <c r="E10" s="19">
        <v>924920</v>
      </c>
      <c r="F10" s="20">
        <v>4029.41</v>
      </c>
      <c r="G10" s="21">
        <v>2.0799999999999999E-2</v>
      </c>
      <c r="H10" s="22"/>
      <c r="I10" s="23"/>
      <c r="J10" s="3"/>
    </row>
    <row r="11" spans="1:10" ht="12.95" customHeight="1">
      <c r="A11" s="17"/>
      <c r="B11" s="18" t="s">
        <v>265</v>
      </c>
      <c r="C11" s="14" t="s">
        <v>266</v>
      </c>
      <c r="D11" s="14" t="s">
        <v>32</v>
      </c>
      <c r="E11" s="19">
        <v>44624</v>
      </c>
      <c r="F11" s="20">
        <v>3973.16</v>
      </c>
      <c r="G11" s="21">
        <v>2.0500000000000001E-2</v>
      </c>
      <c r="H11" s="22"/>
      <c r="I11" s="23"/>
      <c r="J11" s="3"/>
    </row>
    <row r="12" spans="1:10" ht="12.95" customHeight="1">
      <c r="A12" s="17"/>
      <c r="B12" s="18" t="s">
        <v>51</v>
      </c>
      <c r="C12" s="14" t="s">
        <v>52</v>
      </c>
      <c r="D12" s="14" t="s">
        <v>53</v>
      </c>
      <c r="E12" s="19">
        <v>1120000</v>
      </c>
      <c r="F12" s="20">
        <v>2849.28</v>
      </c>
      <c r="G12" s="21">
        <v>1.47E-2</v>
      </c>
      <c r="H12" s="22"/>
      <c r="I12" s="23"/>
      <c r="J12" s="3"/>
    </row>
    <row r="13" spans="1:10" ht="12.95" customHeight="1">
      <c r="A13" s="17"/>
      <c r="B13" s="18" t="s">
        <v>70</v>
      </c>
      <c r="C13" s="14" t="s">
        <v>71</v>
      </c>
      <c r="D13" s="14" t="s">
        <v>72</v>
      </c>
      <c r="E13" s="19">
        <v>434035</v>
      </c>
      <c r="F13" s="20">
        <v>2036.49</v>
      </c>
      <c r="G13" s="21">
        <v>1.0500000000000001E-2</v>
      </c>
      <c r="H13" s="22"/>
      <c r="I13" s="23"/>
      <c r="J13" s="3"/>
    </row>
    <row r="14" spans="1:10" ht="12.95" customHeight="1">
      <c r="A14" s="17"/>
      <c r="B14" s="18" t="s">
        <v>106</v>
      </c>
      <c r="C14" s="14" t="s">
        <v>107</v>
      </c>
      <c r="D14" s="14" t="s">
        <v>108</v>
      </c>
      <c r="E14" s="19">
        <v>56876</v>
      </c>
      <c r="F14" s="20">
        <v>1404.18</v>
      </c>
      <c r="G14" s="21">
        <v>7.1999999999999998E-3</v>
      </c>
      <c r="H14" s="22"/>
      <c r="I14" s="23"/>
      <c r="J14" s="3"/>
    </row>
    <row r="15" spans="1:10" ht="12.95" customHeight="1">
      <c r="A15" s="17"/>
      <c r="B15" s="18"/>
      <c r="C15" s="14"/>
      <c r="D15" s="14"/>
      <c r="E15" s="19"/>
      <c r="F15" s="20"/>
      <c r="G15" s="21"/>
      <c r="H15" s="22"/>
      <c r="I15" s="23"/>
      <c r="J15" s="3"/>
    </row>
    <row r="16" spans="1:10" ht="12.95" customHeight="1">
      <c r="A16" s="17"/>
      <c r="B16" s="18"/>
      <c r="C16" s="14"/>
      <c r="D16" s="14"/>
      <c r="E16" s="19"/>
      <c r="F16" s="20"/>
      <c r="G16" s="21"/>
      <c r="H16" s="22"/>
      <c r="I16" s="23"/>
      <c r="J16" s="3"/>
    </row>
    <row r="17" spans="1:10">
      <c r="A17" s="17"/>
      <c r="B17" s="44" t="s">
        <v>652</v>
      </c>
      <c r="C17" s="14"/>
      <c r="D17" s="14"/>
      <c r="E17" s="19"/>
      <c r="F17" s="20"/>
      <c r="G17" s="21"/>
      <c r="H17" s="22"/>
      <c r="I17" s="23"/>
      <c r="J17" s="3"/>
    </row>
    <row r="18" spans="1:10" ht="12.95" customHeight="1">
      <c r="A18" s="17"/>
      <c r="B18" s="18" t="s">
        <v>21</v>
      </c>
      <c r="C18" s="14" t="s">
        <v>22</v>
      </c>
      <c r="D18" s="14" t="s">
        <v>23</v>
      </c>
      <c r="E18" s="19">
        <v>62150</v>
      </c>
      <c r="F18" s="20">
        <v>944.74</v>
      </c>
      <c r="G18" s="21">
        <v>4.8999999999999998E-3</v>
      </c>
      <c r="H18" s="22"/>
      <c r="I18" s="23"/>
      <c r="J18" s="3"/>
    </row>
    <row r="19" spans="1:10" ht="12.95" customHeight="1">
      <c r="A19" s="17"/>
      <c r="B19" s="18" t="s">
        <v>111</v>
      </c>
      <c r="C19" s="14" t="s">
        <v>112</v>
      </c>
      <c r="D19" s="14" t="s">
        <v>32</v>
      </c>
      <c r="E19" s="19">
        <v>59850</v>
      </c>
      <c r="F19" s="20">
        <v>603.23</v>
      </c>
      <c r="G19" s="21">
        <v>3.0999999999999999E-3</v>
      </c>
      <c r="H19" s="22"/>
      <c r="I19" s="23"/>
      <c r="J19" s="3"/>
    </row>
    <row r="20" spans="1:10" ht="12.95" customHeight="1">
      <c r="A20" s="17"/>
      <c r="B20" s="18" t="s">
        <v>267</v>
      </c>
      <c r="C20" s="14" t="s">
        <v>268</v>
      </c>
      <c r="D20" s="14" t="s">
        <v>269</v>
      </c>
      <c r="E20" s="19">
        <v>176000</v>
      </c>
      <c r="F20" s="20">
        <v>288.99</v>
      </c>
      <c r="G20" s="21">
        <v>1.5E-3</v>
      </c>
      <c r="H20" s="22"/>
      <c r="I20" s="23"/>
      <c r="J20" s="3"/>
    </row>
    <row r="21" spans="1:10" ht="12.95" customHeight="1">
      <c r="A21" s="17"/>
      <c r="B21" s="18" t="s">
        <v>270</v>
      </c>
      <c r="C21" s="14" t="s">
        <v>271</v>
      </c>
      <c r="D21" s="14" t="s">
        <v>103</v>
      </c>
      <c r="E21" s="19">
        <v>117000</v>
      </c>
      <c r="F21" s="20">
        <v>197.55</v>
      </c>
      <c r="G21" s="21">
        <v>1E-3</v>
      </c>
      <c r="H21" s="22"/>
      <c r="I21" s="23"/>
      <c r="J21" s="3"/>
    </row>
    <row r="22" spans="1:10" ht="12.95" customHeight="1">
      <c r="A22" s="17"/>
      <c r="B22" s="18" t="s">
        <v>49</v>
      </c>
      <c r="C22" s="14" t="s">
        <v>50</v>
      </c>
      <c r="D22" s="14" t="s">
        <v>23</v>
      </c>
      <c r="E22" s="19">
        <v>10800</v>
      </c>
      <c r="F22" s="20">
        <v>175.39</v>
      </c>
      <c r="G22" s="21">
        <v>8.9999999999999998E-4</v>
      </c>
      <c r="H22" s="22"/>
      <c r="I22" s="23"/>
      <c r="J22" s="3"/>
    </row>
    <row r="23" spans="1:10" ht="12.95" customHeight="1">
      <c r="A23" s="17"/>
      <c r="B23" s="18" t="s">
        <v>43</v>
      </c>
      <c r="C23" s="14" t="s">
        <v>44</v>
      </c>
      <c r="D23" s="14" t="s">
        <v>45</v>
      </c>
      <c r="E23" s="19">
        <v>10500</v>
      </c>
      <c r="F23" s="20">
        <v>143.49</v>
      </c>
      <c r="G23" s="21">
        <v>6.9999999999999999E-4</v>
      </c>
      <c r="H23" s="22"/>
      <c r="I23" s="23"/>
      <c r="J23" s="3"/>
    </row>
    <row r="24" spans="1:10" ht="12.95" customHeight="1">
      <c r="A24" s="17"/>
      <c r="B24" s="18" t="s">
        <v>272</v>
      </c>
      <c r="C24" s="14" t="s">
        <v>273</v>
      </c>
      <c r="D24" s="14" t="s">
        <v>260</v>
      </c>
      <c r="E24" s="19">
        <v>6400</v>
      </c>
      <c r="F24" s="20">
        <v>25.32</v>
      </c>
      <c r="G24" s="21">
        <v>1E-4</v>
      </c>
      <c r="H24" s="22"/>
      <c r="I24" s="23"/>
      <c r="J24" s="3"/>
    </row>
    <row r="25" spans="1:10" ht="12.95" customHeight="1">
      <c r="A25" s="3"/>
      <c r="B25" s="13" t="s">
        <v>129</v>
      </c>
      <c r="C25" s="14"/>
      <c r="D25" s="14"/>
      <c r="E25" s="14"/>
      <c r="F25" s="24">
        <v>30508.69</v>
      </c>
      <c r="G25" s="25">
        <v>0.15720000000000001</v>
      </c>
      <c r="H25" s="26"/>
      <c r="I25" s="27"/>
      <c r="J25" s="3"/>
    </row>
    <row r="26" spans="1:10" ht="12.95" customHeight="1">
      <c r="A26" s="3"/>
      <c r="B26" s="28" t="s">
        <v>130</v>
      </c>
      <c r="C26" s="29"/>
      <c r="D26" s="29"/>
      <c r="E26" s="29"/>
      <c r="F26" s="26" t="s">
        <v>131</v>
      </c>
      <c r="G26" s="26" t="s">
        <v>131</v>
      </c>
      <c r="H26" s="26"/>
      <c r="I26" s="27"/>
      <c r="J26" s="3"/>
    </row>
    <row r="27" spans="1:10" ht="12.95" customHeight="1">
      <c r="A27" s="3"/>
      <c r="B27" s="28" t="s">
        <v>129</v>
      </c>
      <c r="C27" s="29"/>
      <c r="D27" s="29"/>
      <c r="E27" s="29"/>
      <c r="F27" s="26" t="s">
        <v>131</v>
      </c>
      <c r="G27" s="26" t="s">
        <v>131</v>
      </c>
      <c r="H27" s="26"/>
      <c r="I27" s="27"/>
      <c r="J27" s="3"/>
    </row>
    <row r="28" spans="1:10" ht="12.95" customHeight="1">
      <c r="A28" s="3"/>
      <c r="B28" s="39" t="s">
        <v>646</v>
      </c>
      <c r="C28" s="30" t="s">
        <v>647</v>
      </c>
      <c r="D28" s="29" t="s">
        <v>475</v>
      </c>
      <c r="E28" s="19">
        <v>2814280</v>
      </c>
      <c r="F28" s="20">
        <v>7114.4998400000004</v>
      </c>
      <c r="G28" s="21">
        <v>3.6700000000000003E-2</v>
      </c>
      <c r="H28" s="40"/>
      <c r="I28" s="27"/>
      <c r="J28" s="3"/>
    </row>
    <row r="29" spans="1:10" ht="12.95" customHeight="1">
      <c r="A29" s="3"/>
      <c r="B29" s="39" t="s">
        <v>648</v>
      </c>
      <c r="C29" s="30" t="s">
        <v>649</v>
      </c>
      <c r="D29" s="29" t="s">
        <v>475</v>
      </c>
      <c r="E29" s="19">
        <v>1536079</v>
      </c>
      <c r="F29" s="20">
        <v>5524.9689472</v>
      </c>
      <c r="G29" s="21">
        <v>2.8500000000000001E-2</v>
      </c>
      <c r="H29" s="40"/>
      <c r="I29" s="27"/>
      <c r="J29" s="3"/>
    </row>
    <row r="30" spans="1:10" ht="12.95" customHeight="1">
      <c r="A30" s="3"/>
      <c r="B30" s="39" t="s">
        <v>650</v>
      </c>
      <c r="C30" s="30" t="s">
        <v>651</v>
      </c>
      <c r="D30" s="29" t="s">
        <v>475</v>
      </c>
      <c r="E30" s="19">
        <v>493139</v>
      </c>
      <c r="F30" s="20">
        <v>1750.5941361000002</v>
      </c>
      <c r="G30" s="21">
        <v>8.9999999999999993E-3</v>
      </c>
      <c r="H30" s="40"/>
      <c r="I30" s="27"/>
      <c r="J30" s="3"/>
    </row>
    <row r="31" spans="1:10" ht="12.95" customHeight="1">
      <c r="A31" s="3"/>
      <c r="B31" s="28" t="s">
        <v>129</v>
      </c>
      <c r="C31" s="30"/>
      <c r="D31" s="29"/>
      <c r="E31" s="30"/>
      <c r="F31" s="24">
        <v>14390.0629233</v>
      </c>
      <c r="G31" s="25">
        <v>7.4200000000000002E-2</v>
      </c>
      <c r="H31" s="40"/>
      <c r="I31" s="27"/>
      <c r="J31" s="3"/>
    </row>
    <row r="32" spans="1:10" ht="12.95" customHeight="1">
      <c r="A32" s="3"/>
      <c r="B32" s="28" t="s">
        <v>132</v>
      </c>
      <c r="C32" s="30"/>
      <c r="D32" s="29"/>
      <c r="E32" s="30"/>
      <c r="F32" s="42">
        <f>F31+F25</f>
        <v>44898.752923299995</v>
      </c>
      <c r="G32" s="41">
        <f>G25+G31</f>
        <v>0.23139999999999999</v>
      </c>
      <c r="H32" s="40"/>
      <c r="I32" s="27"/>
      <c r="J32" s="3"/>
    </row>
    <row r="33" spans="1:10" ht="12.95" customHeight="1">
      <c r="A33" s="3"/>
      <c r="B33" s="13" t="s">
        <v>281</v>
      </c>
      <c r="C33" s="14"/>
      <c r="D33" s="14"/>
      <c r="E33" s="14"/>
      <c r="F33" s="14"/>
      <c r="G33" s="14"/>
      <c r="H33" s="15"/>
      <c r="I33" s="16"/>
      <c r="J33" s="3"/>
    </row>
    <row r="34" spans="1:10" ht="12.95" customHeight="1">
      <c r="A34" s="3"/>
      <c r="B34" s="13" t="s">
        <v>282</v>
      </c>
      <c r="C34" s="14"/>
      <c r="D34" s="14"/>
      <c r="E34" s="14"/>
      <c r="F34" s="3"/>
      <c r="G34" s="15"/>
      <c r="H34" s="15"/>
      <c r="I34" s="16"/>
      <c r="J34" s="3"/>
    </row>
    <row r="35" spans="1:10" ht="12.95" customHeight="1">
      <c r="A35" s="17"/>
      <c r="B35" s="18" t="s">
        <v>704</v>
      </c>
      <c r="C35" s="14" t="s">
        <v>283</v>
      </c>
      <c r="D35" s="14" t="s">
        <v>183</v>
      </c>
      <c r="E35" s="19">
        <v>4500000</v>
      </c>
      <c r="F35" s="20">
        <v>4557.25</v>
      </c>
      <c r="G35" s="21">
        <v>2.35E-2</v>
      </c>
      <c r="H35" s="31">
        <v>7.5050000000000006E-2</v>
      </c>
      <c r="I35" s="23"/>
      <c r="J35" s="3"/>
    </row>
    <row r="36" spans="1:10" ht="12.95" customHeight="1">
      <c r="A36" s="17"/>
      <c r="B36" s="18" t="s">
        <v>705</v>
      </c>
      <c r="C36" s="14" t="s">
        <v>284</v>
      </c>
      <c r="D36" s="14" t="s">
        <v>183</v>
      </c>
      <c r="E36" s="19">
        <v>4000000</v>
      </c>
      <c r="F36" s="20">
        <v>4039.22</v>
      </c>
      <c r="G36" s="21">
        <v>2.0799999999999999E-2</v>
      </c>
      <c r="H36" s="31">
        <v>7.5050000000000006E-2</v>
      </c>
      <c r="I36" s="23"/>
      <c r="J36" s="3"/>
    </row>
    <row r="37" spans="1:10" ht="12.95" customHeight="1">
      <c r="A37" s="17"/>
      <c r="B37" s="18" t="s">
        <v>706</v>
      </c>
      <c r="C37" s="14" t="s">
        <v>285</v>
      </c>
      <c r="D37" s="14" t="s">
        <v>183</v>
      </c>
      <c r="E37" s="19">
        <v>3500000</v>
      </c>
      <c r="F37" s="20">
        <v>3580.85</v>
      </c>
      <c r="G37" s="21">
        <v>1.8499999999999999E-2</v>
      </c>
      <c r="H37" s="31">
        <v>7.4788999999999994E-2</v>
      </c>
      <c r="I37" s="23"/>
      <c r="J37" s="3"/>
    </row>
    <row r="38" spans="1:10" ht="12.95" customHeight="1">
      <c r="A38" s="17"/>
      <c r="B38" s="18" t="s">
        <v>707</v>
      </c>
      <c r="C38" s="14" t="s">
        <v>286</v>
      </c>
      <c r="D38" s="14" t="s">
        <v>183</v>
      </c>
      <c r="E38" s="19">
        <v>3500000</v>
      </c>
      <c r="F38" s="20">
        <v>3553.41</v>
      </c>
      <c r="G38" s="21">
        <v>1.83E-2</v>
      </c>
      <c r="H38" s="31">
        <v>7.5050000000000006E-2</v>
      </c>
      <c r="I38" s="23"/>
      <c r="J38" s="3"/>
    </row>
    <row r="39" spans="1:10" ht="12.95" customHeight="1">
      <c r="A39" s="17"/>
      <c r="B39" s="18" t="s">
        <v>708</v>
      </c>
      <c r="C39" s="14" t="s">
        <v>287</v>
      </c>
      <c r="D39" s="14" t="s">
        <v>806</v>
      </c>
      <c r="E39" s="19">
        <v>350</v>
      </c>
      <c r="F39" s="20">
        <v>3475.26</v>
      </c>
      <c r="G39" s="21">
        <v>1.7899999999999999E-2</v>
      </c>
      <c r="H39" s="31">
        <v>7.7100000000000002E-2</v>
      </c>
      <c r="I39" s="23"/>
      <c r="J39" s="3"/>
    </row>
    <row r="40" spans="1:10" ht="12.95" customHeight="1">
      <c r="A40" s="17"/>
      <c r="B40" s="18" t="s">
        <v>709</v>
      </c>
      <c r="C40" s="14" t="s">
        <v>288</v>
      </c>
      <c r="D40" s="14" t="s">
        <v>807</v>
      </c>
      <c r="E40" s="19">
        <v>350</v>
      </c>
      <c r="F40" s="20">
        <v>3453.09</v>
      </c>
      <c r="G40" s="21">
        <v>1.78E-2</v>
      </c>
      <c r="H40" s="31">
        <v>7.6999999999999999E-2</v>
      </c>
      <c r="I40" s="23"/>
      <c r="J40" s="3"/>
    </row>
    <row r="41" spans="1:10" ht="12.95" customHeight="1">
      <c r="A41" s="17"/>
      <c r="B41" s="18" t="s">
        <v>710</v>
      </c>
      <c r="C41" s="14" t="s">
        <v>289</v>
      </c>
      <c r="D41" s="14" t="s">
        <v>183</v>
      </c>
      <c r="E41" s="19">
        <v>3000000</v>
      </c>
      <c r="F41" s="20">
        <v>3100.82</v>
      </c>
      <c r="G41" s="21">
        <v>1.6E-2</v>
      </c>
      <c r="H41" s="31">
        <v>7.4888999999999997E-2</v>
      </c>
      <c r="I41" s="23"/>
      <c r="J41" s="3"/>
    </row>
    <row r="42" spans="1:10" ht="12.95" customHeight="1">
      <c r="A42" s="17"/>
      <c r="B42" s="18" t="s">
        <v>711</v>
      </c>
      <c r="C42" s="14" t="s">
        <v>290</v>
      </c>
      <c r="D42" s="14" t="s">
        <v>183</v>
      </c>
      <c r="E42" s="19">
        <v>3000000</v>
      </c>
      <c r="F42" s="20">
        <v>3099.97</v>
      </c>
      <c r="G42" s="21">
        <v>1.6E-2</v>
      </c>
      <c r="H42" s="31">
        <v>7.4889999999999998E-2</v>
      </c>
      <c r="I42" s="23"/>
      <c r="J42" s="3"/>
    </row>
    <row r="43" spans="1:10" ht="12.95" customHeight="1">
      <c r="A43" s="17"/>
      <c r="B43" s="18" t="s">
        <v>712</v>
      </c>
      <c r="C43" s="14" t="s">
        <v>291</v>
      </c>
      <c r="D43" s="14" t="s">
        <v>183</v>
      </c>
      <c r="E43" s="19">
        <v>3000000</v>
      </c>
      <c r="F43" s="20">
        <v>3041.73</v>
      </c>
      <c r="G43" s="21">
        <v>1.5699999999999999E-2</v>
      </c>
      <c r="H43" s="31">
        <v>7.5050000000000006E-2</v>
      </c>
      <c r="I43" s="23"/>
      <c r="J43" s="3"/>
    </row>
    <row r="44" spans="1:10" ht="12.95" customHeight="1">
      <c r="A44" s="17"/>
      <c r="B44" s="18" t="s">
        <v>713</v>
      </c>
      <c r="C44" s="14" t="s">
        <v>292</v>
      </c>
      <c r="D44" s="14" t="s">
        <v>183</v>
      </c>
      <c r="E44" s="19">
        <v>3000000</v>
      </c>
      <c r="F44" s="20">
        <v>3023.38</v>
      </c>
      <c r="G44" s="21">
        <v>1.5599999999999999E-2</v>
      </c>
      <c r="H44" s="31">
        <v>7.5078000000000006E-2</v>
      </c>
      <c r="I44" s="23"/>
      <c r="J44" s="3"/>
    </row>
    <row r="45" spans="1:10" ht="12.95" customHeight="1">
      <c r="A45" s="17"/>
      <c r="B45" s="18" t="s">
        <v>714</v>
      </c>
      <c r="C45" s="14" t="s">
        <v>293</v>
      </c>
      <c r="D45" s="14" t="s">
        <v>183</v>
      </c>
      <c r="E45" s="19">
        <v>2500000</v>
      </c>
      <c r="F45" s="20">
        <v>2602.3000000000002</v>
      </c>
      <c r="G45" s="21">
        <v>1.34E-2</v>
      </c>
      <c r="H45" s="31">
        <v>7.4844999999999995E-2</v>
      </c>
      <c r="I45" s="23"/>
      <c r="J45" s="3"/>
    </row>
    <row r="46" spans="1:10" ht="12.95" customHeight="1">
      <c r="A46" s="17"/>
      <c r="B46" s="18" t="s">
        <v>715</v>
      </c>
      <c r="C46" s="14" t="s">
        <v>294</v>
      </c>
      <c r="D46" s="14" t="s">
        <v>183</v>
      </c>
      <c r="E46" s="19">
        <v>2500000</v>
      </c>
      <c r="F46" s="20">
        <v>2566.23</v>
      </c>
      <c r="G46" s="21">
        <v>1.32E-2</v>
      </c>
      <c r="H46" s="31">
        <v>7.4888999999999997E-2</v>
      </c>
      <c r="I46" s="23"/>
      <c r="J46" s="3"/>
    </row>
    <row r="47" spans="1:10" ht="12.95" customHeight="1">
      <c r="A47" s="17"/>
      <c r="B47" s="18" t="s">
        <v>716</v>
      </c>
      <c r="C47" s="14" t="s">
        <v>295</v>
      </c>
      <c r="D47" s="14" t="s">
        <v>183</v>
      </c>
      <c r="E47" s="19">
        <v>2500000</v>
      </c>
      <c r="F47" s="20">
        <v>2555.61</v>
      </c>
      <c r="G47" s="21">
        <v>1.32E-2</v>
      </c>
      <c r="H47" s="31">
        <v>7.5080999999999995E-2</v>
      </c>
      <c r="I47" s="23"/>
      <c r="J47" s="3"/>
    </row>
    <row r="48" spans="1:10" ht="12.95" customHeight="1">
      <c r="A48" s="17"/>
      <c r="B48" s="18" t="s">
        <v>717</v>
      </c>
      <c r="C48" s="14" t="s">
        <v>296</v>
      </c>
      <c r="D48" s="14" t="s">
        <v>183</v>
      </c>
      <c r="E48" s="19">
        <v>2500000</v>
      </c>
      <c r="F48" s="20">
        <v>2543.91</v>
      </c>
      <c r="G48" s="21">
        <v>1.3100000000000001E-2</v>
      </c>
      <c r="H48" s="31">
        <v>7.4755000000000002E-2</v>
      </c>
      <c r="I48" s="23"/>
      <c r="J48" s="3"/>
    </row>
    <row r="49" spans="1:10" ht="12.95" customHeight="1">
      <c r="A49" s="17"/>
      <c r="B49" s="18" t="s">
        <v>718</v>
      </c>
      <c r="C49" s="14" t="s">
        <v>297</v>
      </c>
      <c r="D49" s="14" t="s">
        <v>183</v>
      </c>
      <c r="E49" s="19">
        <v>2500000</v>
      </c>
      <c r="F49" s="20">
        <v>2542.5300000000002</v>
      </c>
      <c r="G49" s="21">
        <v>1.3100000000000001E-2</v>
      </c>
      <c r="H49" s="31">
        <v>7.5050000000000006E-2</v>
      </c>
      <c r="I49" s="23"/>
      <c r="J49" s="3"/>
    </row>
    <row r="50" spans="1:10" ht="12.95" customHeight="1">
      <c r="A50" s="17"/>
      <c r="B50" s="18" t="s">
        <v>719</v>
      </c>
      <c r="C50" s="14" t="s">
        <v>298</v>
      </c>
      <c r="D50" s="14" t="s">
        <v>183</v>
      </c>
      <c r="E50" s="19">
        <v>2500000</v>
      </c>
      <c r="F50" s="20">
        <v>2523.2199999999998</v>
      </c>
      <c r="G50" s="21">
        <v>1.2999999999999999E-2</v>
      </c>
      <c r="H50" s="31">
        <v>7.4996999999999994E-2</v>
      </c>
      <c r="I50" s="23"/>
      <c r="J50" s="3"/>
    </row>
    <row r="51" spans="1:10" ht="12.95" customHeight="1">
      <c r="A51" s="17"/>
      <c r="B51" s="18" t="s">
        <v>720</v>
      </c>
      <c r="C51" s="14" t="s">
        <v>299</v>
      </c>
      <c r="D51" s="14" t="s">
        <v>183</v>
      </c>
      <c r="E51" s="19">
        <v>2500000</v>
      </c>
      <c r="F51" s="20">
        <v>2522.8200000000002</v>
      </c>
      <c r="G51" s="21">
        <v>1.2999999999999999E-2</v>
      </c>
      <c r="H51" s="31">
        <v>7.4996999999999994E-2</v>
      </c>
      <c r="I51" s="23"/>
      <c r="J51" s="3"/>
    </row>
    <row r="52" spans="1:10" ht="12.95" customHeight="1">
      <c r="A52" s="17"/>
      <c r="B52" s="18" t="s">
        <v>721</v>
      </c>
      <c r="C52" s="14" t="s">
        <v>300</v>
      </c>
      <c r="D52" s="14" t="s">
        <v>183</v>
      </c>
      <c r="E52" s="19">
        <v>2500000</v>
      </c>
      <c r="F52" s="20">
        <v>2477.09</v>
      </c>
      <c r="G52" s="21">
        <v>1.2800000000000001E-2</v>
      </c>
      <c r="H52" s="31">
        <v>7.4975E-2</v>
      </c>
      <c r="I52" s="23"/>
      <c r="J52" s="3"/>
    </row>
    <row r="53" spans="1:10" ht="12.95" customHeight="1">
      <c r="A53" s="17"/>
      <c r="B53" s="18" t="s">
        <v>722</v>
      </c>
      <c r="C53" s="14" t="s">
        <v>301</v>
      </c>
      <c r="D53" s="14" t="s">
        <v>183</v>
      </c>
      <c r="E53" s="19">
        <v>2000000</v>
      </c>
      <c r="F53" s="20">
        <v>2118.33</v>
      </c>
      <c r="G53" s="21">
        <v>1.09E-2</v>
      </c>
      <c r="H53" s="31">
        <v>7.5096999999999997E-2</v>
      </c>
      <c r="I53" s="23"/>
      <c r="J53" s="3"/>
    </row>
    <row r="54" spans="1:10" ht="12.95" customHeight="1">
      <c r="A54" s="17"/>
      <c r="B54" s="18" t="s">
        <v>723</v>
      </c>
      <c r="C54" s="14" t="s">
        <v>302</v>
      </c>
      <c r="D54" s="14" t="s">
        <v>183</v>
      </c>
      <c r="E54" s="19">
        <v>2000000</v>
      </c>
      <c r="F54" s="20">
        <v>2055.02</v>
      </c>
      <c r="G54" s="21">
        <v>1.06E-2</v>
      </c>
      <c r="H54" s="31">
        <v>7.5412999999999994E-2</v>
      </c>
      <c r="I54" s="23"/>
      <c r="J54" s="3"/>
    </row>
    <row r="55" spans="1:10" ht="12.95" customHeight="1">
      <c r="A55" s="17"/>
      <c r="B55" s="18" t="s">
        <v>724</v>
      </c>
      <c r="C55" s="14" t="s">
        <v>303</v>
      </c>
      <c r="D55" s="14" t="s">
        <v>183</v>
      </c>
      <c r="E55" s="19">
        <v>2000000</v>
      </c>
      <c r="F55" s="20">
        <v>2009.44</v>
      </c>
      <c r="G55" s="21">
        <v>1.04E-2</v>
      </c>
      <c r="H55" s="31">
        <v>7.4909000000000003E-2</v>
      </c>
      <c r="I55" s="23"/>
      <c r="J55" s="3"/>
    </row>
    <row r="56" spans="1:10" ht="12.95" customHeight="1">
      <c r="A56" s="17"/>
      <c r="B56" s="18" t="s">
        <v>725</v>
      </c>
      <c r="C56" s="14" t="s">
        <v>304</v>
      </c>
      <c r="D56" s="14" t="s">
        <v>183</v>
      </c>
      <c r="E56" s="19">
        <v>1500000</v>
      </c>
      <c r="F56" s="20">
        <v>1569.45</v>
      </c>
      <c r="G56" s="21">
        <v>8.0999999999999996E-3</v>
      </c>
      <c r="H56" s="31">
        <v>7.5358999999999995E-2</v>
      </c>
      <c r="I56" s="23"/>
      <c r="J56" s="3"/>
    </row>
    <row r="57" spans="1:10" ht="12.95" customHeight="1">
      <c r="A57" s="17"/>
      <c r="B57" s="18" t="s">
        <v>726</v>
      </c>
      <c r="C57" s="14" t="s">
        <v>305</v>
      </c>
      <c r="D57" s="14" t="s">
        <v>183</v>
      </c>
      <c r="E57" s="19">
        <v>1500000</v>
      </c>
      <c r="F57" s="20">
        <v>1550.79</v>
      </c>
      <c r="G57" s="21">
        <v>8.0000000000000002E-3</v>
      </c>
      <c r="H57" s="31">
        <v>7.5412999999999994E-2</v>
      </c>
      <c r="I57" s="23"/>
      <c r="J57" s="3"/>
    </row>
    <row r="58" spans="1:10" ht="12.95" customHeight="1">
      <c r="A58" s="17"/>
      <c r="B58" s="18" t="s">
        <v>727</v>
      </c>
      <c r="C58" s="14" t="s">
        <v>306</v>
      </c>
      <c r="D58" s="14" t="s">
        <v>183</v>
      </c>
      <c r="E58" s="19">
        <v>1500000</v>
      </c>
      <c r="F58" s="20">
        <v>1548.84</v>
      </c>
      <c r="G58" s="21">
        <v>8.0000000000000002E-3</v>
      </c>
      <c r="H58" s="31">
        <v>7.5091000000000005E-2</v>
      </c>
      <c r="I58" s="23"/>
      <c r="J58" s="3"/>
    </row>
    <row r="59" spans="1:10" ht="12.95" customHeight="1">
      <c r="A59" s="17"/>
      <c r="B59" s="18" t="s">
        <v>728</v>
      </c>
      <c r="C59" s="14" t="s">
        <v>307</v>
      </c>
      <c r="D59" s="14" t="s">
        <v>183</v>
      </c>
      <c r="E59" s="19">
        <v>1500000</v>
      </c>
      <c r="F59" s="20">
        <v>1543.69</v>
      </c>
      <c r="G59" s="21">
        <v>8.0000000000000002E-3</v>
      </c>
      <c r="H59" s="31">
        <v>7.4855000000000005E-2</v>
      </c>
      <c r="I59" s="23"/>
      <c r="J59" s="3"/>
    </row>
    <row r="60" spans="1:10" ht="12.95" customHeight="1">
      <c r="A60" s="17"/>
      <c r="B60" s="18" t="s">
        <v>729</v>
      </c>
      <c r="C60" s="14" t="s">
        <v>308</v>
      </c>
      <c r="D60" s="14" t="s">
        <v>183</v>
      </c>
      <c r="E60" s="19">
        <v>1500000</v>
      </c>
      <c r="F60" s="20">
        <v>1538.25</v>
      </c>
      <c r="G60" s="21">
        <v>7.9000000000000008E-3</v>
      </c>
      <c r="H60" s="31">
        <v>7.5017E-2</v>
      </c>
      <c r="I60" s="23"/>
      <c r="J60" s="3"/>
    </row>
    <row r="61" spans="1:10" ht="12.95" customHeight="1">
      <c r="A61" s="17"/>
      <c r="B61" s="18" t="s">
        <v>730</v>
      </c>
      <c r="C61" s="14" t="s">
        <v>309</v>
      </c>
      <c r="D61" s="14" t="s">
        <v>183</v>
      </c>
      <c r="E61" s="19">
        <v>1500000</v>
      </c>
      <c r="F61" s="20">
        <v>1534.76</v>
      </c>
      <c r="G61" s="21">
        <v>7.9000000000000008E-3</v>
      </c>
      <c r="H61" s="31">
        <v>7.4770000000000003E-2</v>
      </c>
      <c r="I61" s="23"/>
      <c r="J61" s="3"/>
    </row>
    <row r="62" spans="1:10" ht="12.95" customHeight="1">
      <c r="A62" s="17"/>
      <c r="B62" s="18" t="s">
        <v>731</v>
      </c>
      <c r="C62" s="14" t="s">
        <v>310</v>
      </c>
      <c r="D62" s="14" t="s">
        <v>183</v>
      </c>
      <c r="E62" s="19">
        <v>1500000</v>
      </c>
      <c r="F62" s="20">
        <v>1533.85</v>
      </c>
      <c r="G62" s="21">
        <v>7.9000000000000008E-3</v>
      </c>
      <c r="H62" s="31">
        <v>7.4888999999999997E-2</v>
      </c>
      <c r="I62" s="23"/>
      <c r="J62" s="3"/>
    </row>
    <row r="63" spans="1:10" ht="12.95" customHeight="1">
      <c r="A63" s="17"/>
      <c r="B63" s="18" t="s">
        <v>732</v>
      </c>
      <c r="C63" s="14" t="s">
        <v>311</v>
      </c>
      <c r="D63" s="14" t="s">
        <v>183</v>
      </c>
      <c r="E63" s="19">
        <v>1500000</v>
      </c>
      <c r="F63" s="20">
        <v>1508.9</v>
      </c>
      <c r="G63" s="21">
        <v>7.7999999999999996E-3</v>
      </c>
      <c r="H63" s="31">
        <v>7.5050000000000006E-2</v>
      </c>
      <c r="I63" s="23"/>
      <c r="J63" s="3"/>
    </row>
    <row r="64" spans="1:10" ht="12.95" customHeight="1">
      <c r="A64" s="17"/>
      <c r="B64" s="18" t="s">
        <v>733</v>
      </c>
      <c r="C64" s="14" t="s">
        <v>312</v>
      </c>
      <c r="D64" s="14" t="s">
        <v>806</v>
      </c>
      <c r="E64" s="19">
        <v>150</v>
      </c>
      <c r="F64" s="20">
        <v>1508.55</v>
      </c>
      <c r="G64" s="21">
        <v>7.7999999999999996E-3</v>
      </c>
      <c r="H64" s="31">
        <v>7.7450000000000005E-2</v>
      </c>
      <c r="I64" s="23"/>
      <c r="J64" s="3"/>
    </row>
    <row r="65" spans="1:10" ht="12.95" customHeight="1">
      <c r="A65" s="17"/>
      <c r="B65" s="18" t="s">
        <v>734</v>
      </c>
      <c r="C65" s="14" t="s">
        <v>313</v>
      </c>
      <c r="D65" s="14" t="s">
        <v>183</v>
      </c>
      <c r="E65" s="19">
        <v>1500000</v>
      </c>
      <c r="F65" s="20">
        <v>1493.92</v>
      </c>
      <c r="G65" s="21">
        <v>7.7000000000000002E-3</v>
      </c>
      <c r="H65" s="31">
        <v>7.1974999999999997E-2</v>
      </c>
      <c r="I65" s="23"/>
      <c r="J65" s="3"/>
    </row>
    <row r="66" spans="1:10" ht="12.95" customHeight="1">
      <c r="A66" s="17"/>
      <c r="B66" s="18" t="s">
        <v>735</v>
      </c>
      <c r="C66" s="14" t="s">
        <v>314</v>
      </c>
      <c r="D66" s="14" t="s">
        <v>183</v>
      </c>
      <c r="E66" s="19">
        <v>1500000</v>
      </c>
      <c r="F66" s="20">
        <v>1475.16</v>
      </c>
      <c r="G66" s="21">
        <v>7.6E-3</v>
      </c>
      <c r="H66" s="31">
        <v>7.4682999999999999E-2</v>
      </c>
      <c r="I66" s="23"/>
      <c r="J66" s="3"/>
    </row>
    <row r="67" spans="1:10" ht="12.95" customHeight="1">
      <c r="A67" s="17"/>
      <c r="B67" s="18" t="s">
        <v>736</v>
      </c>
      <c r="C67" s="14" t="s">
        <v>315</v>
      </c>
      <c r="D67" s="14" t="s">
        <v>807</v>
      </c>
      <c r="E67" s="19">
        <v>150</v>
      </c>
      <c r="F67" s="20">
        <v>1475.06</v>
      </c>
      <c r="G67" s="21">
        <v>7.6E-3</v>
      </c>
      <c r="H67" s="31">
        <v>7.6999999999999999E-2</v>
      </c>
      <c r="I67" s="23"/>
      <c r="J67" s="3"/>
    </row>
    <row r="68" spans="1:10" ht="12.95" customHeight="1">
      <c r="A68" s="17"/>
      <c r="B68" s="18" t="s">
        <v>737</v>
      </c>
      <c r="C68" s="14" t="s">
        <v>316</v>
      </c>
      <c r="D68" s="14" t="s">
        <v>183</v>
      </c>
      <c r="E68" s="19">
        <v>1500000</v>
      </c>
      <c r="F68" s="20">
        <v>1462.65</v>
      </c>
      <c r="G68" s="21">
        <v>7.4999999999999997E-3</v>
      </c>
      <c r="H68" s="31">
        <v>7.4933E-2</v>
      </c>
      <c r="I68" s="23"/>
      <c r="J68" s="3"/>
    </row>
    <row r="69" spans="1:10" ht="12.95" customHeight="1">
      <c r="A69" s="17"/>
      <c r="B69" s="18" t="s">
        <v>738</v>
      </c>
      <c r="C69" s="14" t="s">
        <v>317</v>
      </c>
      <c r="D69" s="14" t="s">
        <v>183</v>
      </c>
      <c r="E69" s="19">
        <v>1000000</v>
      </c>
      <c r="F69" s="20">
        <v>1038.53</v>
      </c>
      <c r="G69" s="21">
        <v>5.4000000000000003E-3</v>
      </c>
      <c r="H69" s="31">
        <v>7.4872999999999995E-2</v>
      </c>
      <c r="I69" s="23"/>
      <c r="J69" s="3"/>
    </row>
    <row r="70" spans="1:10" ht="12.95" customHeight="1">
      <c r="A70" s="17"/>
      <c r="B70" s="18" t="s">
        <v>739</v>
      </c>
      <c r="C70" s="14" t="s">
        <v>318</v>
      </c>
      <c r="D70" s="14" t="s">
        <v>183</v>
      </c>
      <c r="E70" s="19">
        <v>1000000</v>
      </c>
      <c r="F70" s="20">
        <v>1036.56</v>
      </c>
      <c r="G70" s="21">
        <v>5.3E-3</v>
      </c>
      <c r="H70" s="31">
        <v>7.5274999999999995E-2</v>
      </c>
      <c r="I70" s="23"/>
      <c r="J70" s="3"/>
    </row>
    <row r="71" spans="1:10" ht="12.95" customHeight="1">
      <c r="A71" s="17"/>
      <c r="B71" s="18" t="s">
        <v>740</v>
      </c>
      <c r="C71" s="14" t="s">
        <v>319</v>
      </c>
      <c r="D71" s="14" t="s">
        <v>183</v>
      </c>
      <c r="E71" s="19">
        <v>1000000</v>
      </c>
      <c r="F71" s="20">
        <v>1035.1300000000001</v>
      </c>
      <c r="G71" s="21">
        <v>5.3E-3</v>
      </c>
      <c r="H71" s="31">
        <v>7.5503000000000001E-2</v>
      </c>
      <c r="I71" s="23"/>
      <c r="J71" s="3"/>
    </row>
    <row r="72" spans="1:10" ht="12.95" customHeight="1">
      <c r="A72" s="17"/>
      <c r="B72" s="18" t="s">
        <v>741</v>
      </c>
      <c r="C72" s="14" t="s">
        <v>320</v>
      </c>
      <c r="D72" s="14" t="s">
        <v>183</v>
      </c>
      <c r="E72" s="19">
        <v>1000000</v>
      </c>
      <c r="F72" s="20">
        <v>1033.3499999999999</v>
      </c>
      <c r="G72" s="21">
        <v>5.3E-3</v>
      </c>
      <c r="H72" s="31">
        <v>7.4964000000000003E-2</v>
      </c>
      <c r="I72" s="23"/>
      <c r="J72" s="3"/>
    </row>
    <row r="73" spans="1:10" ht="12.95" customHeight="1">
      <c r="A73" s="17"/>
      <c r="B73" s="18" t="s">
        <v>742</v>
      </c>
      <c r="C73" s="14" t="s">
        <v>321</v>
      </c>
      <c r="D73" s="14" t="s">
        <v>183</v>
      </c>
      <c r="E73" s="19">
        <v>1000000</v>
      </c>
      <c r="F73" s="20">
        <v>1032.82</v>
      </c>
      <c r="G73" s="21">
        <v>5.3E-3</v>
      </c>
      <c r="H73" s="31">
        <v>7.5091000000000005E-2</v>
      </c>
      <c r="I73" s="23"/>
      <c r="J73" s="3"/>
    </row>
    <row r="74" spans="1:10" ht="12.95" customHeight="1">
      <c r="A74" s="17"/>
      <c r="B74" s="18" t="s">
        <v>743</v>
      </c>
      <c r="C74" s="14" t="s">
        <v>322</v>
      </c>
      <c r="D74" s="14" t="s">
        <v>183</v>
      </c>
      <c r="E74" s="19">
        <v>1000000</v>
      </c>
      <c r="F74" s="20">
        <v>1031.99</v>
      </c>
      <c r="G74" s="21">
        <v>5.3E-3</v>
      </c>
      <c r="H74" s="31">
        <v>7.4855000000000005E-2</v>
      </c>
      <c r="I74" s="23"/>
      <c r="J74" s="3"/>
    </row>
    <row r="75" spans="1:10" ht="12.95" customHeight="1">
      <c r="A75" s="17"/>
      <c r="B75" s="18" t="s">
        <v>744</v>
      </c>
      <c r="C75" s="14" t="s">
        <v>323</v>
      </c>
      <c r="D75" s="14" t="s">
        <v>183</v>
      </c>
      <c r="E75" s="19">
        <v>1000000</v>
      </c>
      <c r="F75" s="20">
        <v>1024.2</v>
      </c>
      <c r="G75" s="21">
        <v>5.3E-3</v>
      </c>
      <c r="H75" s="31">
        <v>7.4910000000000004E-2</v>
      </c>
      <c r="I75" s="23"/>
      <c r="J75" s="3"/>
    </row>
    <row r="76" spans="1:10" ht="12.95" customHeight="1">
      <c r="A76" s="17"/>
      <c r="B76" s="18" t="s">
        <v>745</v>
      </c>
      <c r="C76" s="14" t="s">
        <v>324</v>
      </c>
      <c r="D76" s="14" t="s">
        <v>183</v>
      </c>
      <c r="E76" s="19">
        <v>1000000</v>
      </c>
      <c r="F76" s="20">
        <v>1023.13</v>
      </c>
      <c r="G76" s="21">
        <v>5.3E-3</v>
      </c>
      <c r="H76" s="31">
        <v>7.4783000000000002E-2</v>
      </c>
      <c r="I76" s="23"/>
      <c r="J76" s="3"/>
    </row>
    <row r="77" spans="1:10" ht="12.95" customHeight="1">
      <c r="A77" s="17"/>
      <c r="B77" s="18" t="s">
        <v>746</v>
      </c>
      <c r="C77" s="14" t="s">
        <v>325</v>
      </c>
      <c r="D77" s="14" t="s">
        <v>183</v>
      </c>
      <c r="E77" s="19">
        <v>1000000</v>
      </c>
      <c r="F77" s="20">
        <v>1021.88</v>
      </c>
      <c r="G77" s="21">
        <v>5.3E-3</v>
      </c>
      <c r="H77" s="31">
        <v>7.4900999999999995E-2</v>
      </c>
      <c r="I77" s="23"/>
      <c r="J77" s="3"/>
    </row>
    <row r="78" spans="1:10" ht="12.95" customHeight="1">
      <c r="A78" s="17"/>
      <c r="B78" s="18" t="s">
        <v>747</v>
      </c>
      <c r="C78" s="14" t="s">
        <v>326</v>
      </c>
      <c r="D78" s="14" t="s">
        <v>183</v>
      </c>
      <c r="E78" s="19">
        <v>1000000</v>
      </c>
      <c r="F78" s="20">
        <v>1015.33</v>
      </c>
      <c r="G78" s="21">
        <v>5.1999999999999998E-3</v>
      </c>
      <c r="H78" s="31">
        <v>7.5313000000000005E-2</v>
      </c>
      <c r="I78" s="23"/>
      <c r="J78" s="3"/>
    </row>
    <row r="79" spans="1:10" ht="12.95" customHeight="1">
      <c r="A79" s="17"/>
      <c r="B79" s="18" t="s">
        <v>748</v>
      </c>
      <c r="C79" s="14" t="s">
        <v>327</v>
      </c>
      <c r="D79" s="14" t="s">
        <v>183</v>
      </c>
      <c r="E79" s="19">
        <v>1000000</v>
      </c>
      <c r="F79" s="20">
        <v>1004.44</v>
      </c>
      <c r="G79" s="21">
        <v>5.1999999999999998E-3</v>
      </c>
      <c r="H79" s="31">
        <v>7.5050000000000006E-2</v>
      </c>
      <c r="I79" s="23"/>
      <c r="J79" s="3"/>
    </row>
    <row r="80" spans="1:10" ht="12.95" customHeight="1">
      <c r="A80" s="17"/>
      <c r="B80" s="18" t="s">
        <v>749</v>
      </c>
      <c r="C80" s="14" t="s">
        <v>328</v>
      </c>
      <c r="D80" s="14" t="s">
        <v>183</v>
      </c>
      <c r="E80" s="19">
        <v>1000000</v>
      </c>
      <c r="F80" s="20">
        <v>1000.34</v>
      </c>
      <c r="G80" s="21">
        <v>5.1999999999999998E-3</v>
      </c>
      <c r="H80" s="31">
        <v>7.4883000000000005E-2</v>
      </c>
      <c r="I80" s="23"/>
      <c r="J80" s="3"/>
    </row>
    <row r="81" spans="1:10" ht="12.95" customHeight="1">
      <c r="A81" s="17"/>
      <c r="B81" s="18" t="s">
        <v>750</v>
      </c>
      <c r="C81" s="14" t="s">
        <v>329</v>
      </c>
      <c r="D81" s="14" t="s">
        <v>183</v>
      </c>
      <c r="E81" s="19">
        <v>1000000</v>
      </c>
      <c r="F81" s="20">
        <v>996.43</v>
      </c>
      <c r="G81" s="21">
        <v>5.1000000000000004E-3</v>
      </c>
      <c r="H81" s="31">
        <v>7.4846999999999997E-2</v>
      </c>
      <c r="I81" s="23"/>
      <c r="J81" s="3"/>
    </row>
    <row r="82" spans="1:10" ht="12.95" customHeight="1">
      <c r="A82" s="17"/>
      <c r="B82" s="18" t="s">
        <v>751</v>
      </c>
      <c r="C82" s="14" t="s">
        <v>330</v>
      </c>
      <c r="D82" s="14" t="s">
        <v>183</v>
      </c>
      <c r="E82" s="19">
        <v>1000000</v>
      </c>
      <c r="F82" s="20">
        <v>994.98</v>
      </c>
      <c r="G82" s="21">
        <v>5.1000000000000004E-3</v>
      </c>
      <c r="H82" s="31">
        <v>7.4899999999999994E-2</v>
      </c>
      <c r="I82" s="23"/>
      <c r="J82" s="3"/>
    </row>
    <row r="83" spans="1:10" ht="12.95" customHeight="1">
      <c r="A83" s="17"/>
      <c r="B83" s="18" t="s">
        <v>752</v>
      </c>
      <c r="C83" s="14" t="s">
        <v>331</v>
      </c>
      <c r="D83" s="14" t="s">
        <v>183</v>
      </c>
      <c r="E83" s="19">
        <v>1000000</v>
      </c>
      <c r="F83" s="20">
        <v>988.28</v>
      </c>
      <c r="G83" s="21">
        <v>5.1000000000000004E-3</v>
      </c>
      <c r="H83" s="31">
        <v>7.4633000000000005E-2</v>
      </c>
      <c r="I83" s="23"/>
      <c r="J83" s="3"/>
    </row>
    <row r="84" spans="1:10" ht="12.95" customHeight="1">
      <c r="A84" s="17"/>
      <c r="B84" s="18" t="s">
        <v>753</v>
      </c>
      <c r="C84" s="14" t="s">
        <v>332</v>
      </c>
      <c r="D84" s="14" t="s">
        <v>183</v>
      </c>
      <c r="E84" s="19">
        <v>1000000</v>
      </c>
      <c r="F84" s="20">
        <v>983.23</v>
      </c>
      <c r="G84" s="21">
        <v>5.1000000000000004E-3</v>
      </c>
      <c r="H84" s="31">
        <v>7.4682999999999999E-2</v>
      </c>
      <c r="I84" s="23"/>
      <c r="J84" s="3"/>
    </row>
    <row r="85" spans="1:10" ht="12.95" customHeight="1">
      <c r="A85" s="17"/>
      <c r="B85" s="18" t="s">
        <v>754</v>
      </c>
      <c r="C85" s="14" t="s">
        <v>333</v>
      </c>
      <c r="D85" s="14" t="s">
        <v>183</v>
      </c>
      <c r="E85" s="19">
        <v>1000000</v>
      </c>
      <c r="F85" s="20">
        <v>976.48</v>
      </c>
      <c r="G85" s="21">
        <v>5.0000000000000001E-3</v>
      </c>
      <c r="H85" s="31">
        <v>7.4782000000000001E-2</v>
      </c>
      <c r="I85" s="23"/>
      <c r="J85" s="3"/>
    </row>
    <row r="86" spans="1:10" ht="12.95" customHeight="1">
      <c r="A86" s="17"/>
      <c r="B86" s="18" t="s">
        <v>755</v>
      </c>
      <c r="C86" s="14" t="s">
        <v>334</v>
      </c>
      <c r="D86" s="14" t="s">
        <v>183</v>
      </c>
      <c r="E86" s="19">
        <v>500000</v>
      </c>
      <c r="F86" s="20">
        <v>524.32000000000005</v>
      </c>
      <c r="G86" s="21">
        <v>2.7000000000000001E-3</v>
      </c>
      <c r="H86" s="31">
        <v>7.5080999999999995E-2</v>
      </c>
      <c r="I86" s="23"/>
      <c r="J86" s="3"/>
    </row>
    <row r="87" spans="1:10" ht="12.95" customHeight="1">
      <c r="A87" s="17"/>
      <c r="B87" s="18" t="s">
        <v>756</v>
      </c>
      <c r="C87" s="14" t="s">
        <v>335</v>
      </c>
      <c r="D87" s="14" t="s">
        <v>183</v>
      </c>
      <c r="E87" s="19">
        <v>500000</v>
      </c>
      <c r="F87" s="20">
        <v>523.53</v>
      </c>
      <c r="G87" s="21">
        <v>2.7000000000000001E-3</v>
      </c>
      <c r="H87" s="31">
        <v>7.5096999999999997E-2</v>
      </c>
      <c r="I87" s="23"/>
      <c r="J87" s="3"/>
    </row>
    <row r="88" spans="1:10" ht="12.95" customHeight="1">
      <c r="A88" s="17"/>
      <c r="B88" s="18" t="s">
        <v>757</v>
      </c>
      <c r="C88" s="14" t="s">
        <v>336</v>
      </c>
      <c r="D88" s="14" t="s">
        <v>183</v>
      </c>
      <c r="E88" s="19">
        <v>500000</v>
      </c>
      <c r="F88" s="20">
        <v>522.9</v>
      </c>
      <c r="G88" s="21">
        <v>2.7000000000000001E-3</v>
      </c>
      <c r="H88" s="31">
        <v>7.4964000000000003E-2</v>
      </c>
      <c r="I88" s="23"/>
      <c r="J88" s="3"/>
    </row>
    <row r="89" spans="1:10" ht="12.95" customHeight="1">
      <c r="A89" s="17"/>
      <c r="B89" s="18" t="s">
        <v>758</v>
      </c>
      <c r="C89" s="14" t="s">
        <v>337</v>
      </c>
      <c r="D89" s="14" t="s">
        <v>183</v>
      </c>
      <c r="E89" s="19">
        <v>500000</v>
      </c>
      <c r="F89" s="20">
        <v>522.54</v>
      </c>
      <c r="G89" s="21">
        <v>2.7000000000000001E-3</v>
      </c>
      <c r="H89" s="31">
        <v>7.5237999999999999E-2</v>
      </c>
      <c r="I89" s="23"/>
      <c r="J89" s="3"/>
    </row>
    <row r="90" spans="1:10" ht="12.95" customHeight="1">
      <c r="A90" s="17"/>
      <c r="B90" s="18" t="s">
        <v>759</v>
      </c>
      <c r="C90" s="14" t="s">
        <v>338</v>
      </c>
      <c r="D90" s="14" t="s">
        <v>183</v>
      </c>
      <c r="E90" s="19">
        <v>500000</v>
      </c>
      <c r="F90" s="20">
        <v>522.24</v>
      </c>
      <c r="G90" s="21">
        <v>2.7000000000000001E-3</v>
      </c>
      <c r="H90" s="31">
        <v>7.4871999999999994E-2</v>
      </c>
      <c r="I90" s="23"/>
      <c r="J90" s="3"/>
    </row>
    <row r="91" spans="1:10" ht="12.95" customHeight="1">
      <c r="A91" s="17"/>
      <c r="B91" s="18" t="s">
        <v>760</v>
      </c>
      <c r="C91" s="14" t="s">
        <v>339</v>
      </c>
      <c r="D91" s="14" t="s">
        <v>183</v>
      </c>
      <c r="E91" s="19">
        <v>500000</v>
      </c>
      <c r="F91" s="20">
        <v>521.79</v>
      </c>
      <c r="G91" s="21">
        <v>2.7000000000000001E-3</v>
      </c>
      <c r="H91" s="31">
        <v>7.5237999999999999E-2</v>
      </c>
      <c r="I91" s="23"/>
      <c r="J91" s="3"/>
    </row>
    <row r="92" spans="1:10" ht="12.95" customHeight="1">
      <c r="A92" s="17"/>
      <c r="B92" s="18" t="s">
        <v>761</v>
      </c>
      <c r="C92" s="14" t="s">
        <v>340</v>
      </c>
      <c r="D92" s="14" t="s">
        <v>183</v>
      </c>
      <c r="E92" s="19">
        <v>500000</v>
      </c>
      <c r="F92" s="20">
        <v>521.1</v>
      </c>
      <c r="G92" s="21">
        <v>2.7000000000000001E-3</v>
      </c>
      <c r="H92" s="31">
        <v>7.5080999999999995E-2</v>
      </c>
      <c r="I92" s="23"/>
      <c r="J92" s="3"/>
    </row>
    <row r="93" spans="1:10" ht="12.95" customHeight="1">
      <c r="A93" s="17"/>
      <c r="B93" s="18" t="s">
        <v>762</v>
      </c>
      <c r="C93" s="14" t="s">
        <v>341</v>
      </c>
      <c r="D93" s="14" t="s">
        <v>183</v>
      </c>
      <c r="E93" s="19">
        <v>500000</v>
      </c>
      <c r="F93" s="20">
        <v>520.36</v>
      </c>
      <c r="G93" s="21">
        <v>2.7000000000000001E-3</v>
      </c>
      <c r="H93" s="31">
        <v>7.5080999999999995E-2</v>
      </c>
      <c r="I93" s="23"/>
      <c r="J93" s="3"/>
    </row>
    <row r="94" spans="1:10" ht="12.95" customHeight="1">
      <c r="A94" s="17"/>
      <c r="B94" s="18" t="s">
        <v>763</v>
      </c>
      <c r="C94" s="14" t="s">
        <v>342</v>
      </c>
      <c r="D94" s="14" t="s">
        <v>183</v>
      </c>
      <c r="E94" s="19">
        <v>500000</v>
      </c>
      <c r="F94" s="20">
        <v>520.17999999999995</v>
      </c>
      <c r="G94" s="21">
        <v>2.7000000000000001E-3</v>
      </c>
      <c r="H94" s="31">
        <v>7.5412999999999994E-2</v>
      </c>
      <c r="I94" s="23"/>
      <c r="J94" s="3"/>
    </row>
    <row r="95" spans="1:10" ht="12.95" customHeight="1">
      <c r="A95" s="17"/>
      <c r="B95" s="18" t="s">
        <v>764</v>
      </c>
      <c r="C95" s="14" t="s">
        <v>343</v>
      </c>
      <c r="D95" s="14" t="s">
        <v>183</v>
      </c>
      <c r="E95" s="19">
        <v>500000</v>
      </c>
      <c r="F95" s="20">
        <v>519.77</v>
      </c>
      <c r="G95" s="21">
        <v>2.7000000000000001E-3</v>
      </c>
      <c r="H95" s="31">
        <v>7.4871999999999994E-2</v>
      </c>
      <c r="I95" s="23"/>
      <c r="J95" s="3"/>
    </row>
    <row r="96" spans="1:10" ht="12.95" customHeight="1">
      <c r="A96" s="17"/>
      <c r="B96" s="18" t="s">
        <v>765</v>
      </c>
      <c r="C96" s="14" t="s">
        <v>344</v>
      </c>
      <c r="D96" s="14" t="s">
        <v>183</v>
      </c>
      <c r="E96" s="19">
        <v>500000</v>
      </c>
      <c r="F96" s="20">
        <v>518.29999999999995</v>
      </c>
      <c r="G96" s="21">
        <v>2.7000000000000001E-3</v>
      </c>
      <c r="H96" s="31">
        <v>7.5149999999999995E-2</v>
      </c>
      <c r="I96" s="23"/>
      <c r="J96" s="3"/>
    </row>
    <row r="97" spans="1:10" ht="12.95" customHeight="1">
      <c r="A97" s="17"/>
      <c r="B97" s="18" t="s">
        <v>766</v>
      </c>
      <c r="C97" s="14" t="s">
        <v>345</v>
      </c>
      <c r="D97" s="14" t="s">
        <v>183</v>
      </c>
      <c r="E97" s="19">
        <v>500000</v>
      </c>
      <c r="F97" s="20">
        <v>518.01</v>
      </c>
      <c r="G97" s="21">
        <v>2.7000000000000001E-3</v>
      </c>
      <c r="H97" s="31">
        <v>7.4910000000000004E-2</v>
      </c>
      <c r="I97" s="23"/>
      <c r="J97" s="3"/>
    </row>
    <row r="98" spans="1:10" ht="12.95" customHeight="1">
      <c r="A98" s="17"/>
      <c r="B98" s="18" t="s">
        <v>767</v>
      </c>
      <c r="C98" s="14" t="s">
        <v>346</v>
      </c>
      <c r="D98" s="14" t="s">
        <v>183</v>
      </c>
      <c r="E98" s="19">
        <v>500000</v>
      </c>
      <c r="F98" s="20">
        <v>517.96</v>
      </c>
      <c r="G98" s="21">
        <v>2.7000000000000001E-3</v>
      </c>
      <c r="H98" s="31">
        <v>7.5274999999999995E-2</v>
      </c>
      <c r="I98" s="23"/>
      <c r="J98" s="3"/>
    </row>
    <row r="99" spans="1:10" ht="12.95" customHeight="1">
      <c r="A99" s="17"/>
      <c r="B99" s="18" t="s">
        <v>768</v>
      </c>
      <c r="C99" s="14" t="s">
        <v>347</v>
      </c>
      <c r="D99" s="14" t="s">
        <v>183</v>
      </c>
      <c r="E99" s="19">
        <v>500000</v>
      </c>
      <c r="F99" s="20">
        <v>517.23</v>
      </c>
      <c r="G99" s="21">
        <v>2.7000000000000001E-3</v>
      </c>
      <c r="H99" s="31">
        <v>7.5274999999999995E-2</v>
      </c>
      <c r="I99" s="23"/>
      <c r="J99" s="3"/>
    </row>
    <row r="100" spans="1:10" ht="12.95" customHeight="1">
      <c r="A100" s="17"/>
      <c r="B100" s="18" t="s">
        <v>769</v>
      </c>
      <c r="C100" s="14" t="s">
        <v>348</v>
      </c>
      <c r="D100" s="14" t="s">
        <v>183</v>
      </c>
      <c r="E100" s="19">
        <v>500000</v>
      </c>
      <c r="F100" s="20">
        <v>516.04</v>
      </c>
      <c r="G100" s="21">
        <v>2.7000000000000001E-3</v>
      </c>
      <c r="H100" s="31">
        <v>7.6996999999999996E-2</v>
      </c>
      <c r="I100" s="23"/>
      <c r="J100" s="3"/>
    </row>
    <row r="101" spans="1:10" ht="12.95" customHeight="1">
      <c r="A101" s="17"/>
      <c r="B101" s="18" t="s">
        <v>770</v>
      </c>
      <c r="C101" s="14" t="s">
        <v>349</v>
      </c>
      <c r="D101" s="14" t="s">
        <v>183</v>
      </c>
      <c r="E101" s="19">
        <v>500000</v>
      </c>
      <c r="F101" s="20">
        <v>516.02</v>
      </c>
      <c r="G101" s="21">
        <v>2.7000000000000001E-3</v>
      </c>
      <c r="H101" s="31">
        <v>7.5232999999999994E-2</v>
      </c>
      <c r="I101" s="23"/>
      <c r="J101" s="3"/>
    </row>
    <row r="102" spans="1:10" ht="12.95" customHeight="1">
      <c r="A102" s="17"/>
      <c r="B102" s="18" t="s">
        <v>771</v>
      </c>
      <c r="C102" s="14" t="s">
        <v>350</v>
      </c>
      <c r="D102" s="14" t="s">
        <v>183</v>
      </c>
      <c r="E102" s="19">
        <v>500000</v>
      </c>
      <c r="F102" s="20">
        <v>515.82000000000005</v>
      </c>
      <c r="G102" s="21">
        <v>2.7000000000000001E-3</v>
      </c>
      <c r="H102" s="31">
        <v>7.492E-2</v>
      </c>
      <c r="I102" s="23"/>
      <c r="J102" s="3"/>
    </row>
    <row r="103" spans="1:10" ht="12.95" customHeight="1">
      <c r="A103" s="17"/>
      <c r="B103" s="18" t="s">
        <v>772</v>
      </c>
      <c r="C103" s="14" t="s">
        <v>351</v>
      </c>
      <c r="D103" s="14" t="s">
        <v>183</v>
      </c>
      <c r="E103" s="19">
        <v>500000</v>
      </c>
      <c r="F103" s="20">
        <v>515.53</v>
      </c>
      <c r="G103" s="21">
        <v>2.7000000000000001E-3</v>
      </c>
      <c r="H103" s="31">
        <v>7.5080999999999995E-2</v>
      </c>
      <c r="I103" s="23"/>
      <c r="J103" s="3"/>
    </row>
    <row r="104" spans="1:10" ht="12.95" customHeight="1">
      <c r="A104" s="17"/>
      <c r="B104" s="18" t="s">
        <v>773</v>
      </c>
      <c r="C104" s="14" t="s">
        <v>352</v>
      </c>
      <c r="D104" s="14" t="s">
        <v>183</v>
      </c>
      <c r="E104" s="19">
        <v>500000</v>
      </c>
      <c r="F104" s="20">
        <v>515.42999999999995</v>
      </c>
      <c r="G104" s="21">
        <v>2.7000000000000001E-3</v>
      </c>
      <c r="H104" s="31">
        <v>7.4918999999999999E-2</v>
      </c>
      <c r="I104" s="23"/>
      <c r="J104" s="3"/>
    </row>
    <row r="105" spans="1:10" ht="12.95" customHeight="1">
      <c r="A105" s="17"/>
      <c r="B105" s="18" t="s">
        <v>774</v>
      </c>
      <c r="C105" s="14" t="s">
        <v>353</v>
      </c>
      <c r="D105" s="14" t="s">
        <v>183</v>
      </c>
      <c r="E105" s="19">
        <v>500000</v>
      </c>
      <c r="F105" s="20">
        <v>515.4</v>
      </c>
      <c r="G105" s="21">
        <v>2.7000000000000001E-3</v>
      </c>
      <c r="H105" s="31">
        <v>7.4997999999999995E-2</v>
      </c>
      <c r="I105" s="23"/>
      <c r="J105" s="3"/>
    </row>
    <row r="106" spans="1:10" ht="12.95" customHeight="1">
      <c r="A106" s="17"/>
      <c r="B106" s="18" t="s">
        <v>775</v>
      </c>
      <c r="C106" s="14" t="s">
        <v>354</v>
      </c>
      <c r="D106" s="14" t="s">
        <v>183</v>
      </c>
      <c r="E106" s="19">
        <v>500000</v>
      </c>
      <c r="F106" s="20">
        <v>515.21</v>
      </c>
      <c r="G106" s="21">
        <v>2.7000000000000001E-3</v>
      </c>
      <c r="H106" s="31">
        <v>7.5361999999999998E-2</v>
      </c>
      <c r="I106" s="23"/>
      <c r="J106" s="3"/>
    </row>
    <row r="107" spans="1:10" ht="12.95" customHeight="1">
      <c r="A107" s="17"/>
      <c r="B107" s="18" t="s">
        <v>776</v>
      </c>
      <c r="C107" s="14" t="s">
        <v>355</v>
      </c>
      <c r="D107" s="14" t="s">
        <v>183</v>
      </c>
      <c r="E107" s="19">
        <v>500000</v>
      </c>
      <c r="F107" s="20">
        <v>514.4</v>
      </c>
      <c r="G107" s="21">
        <v>2.7000000000000001E-3</v>
      </c>
      <c r="H107" s="31">
        <v>7.5029999999999999E-2</v>
      </c>
      <c r="I107" s="23"/>
      <c r="J107" s="3"/>
    </row>
    <row r="108" spans="1:10" ht="12.95" customHeight="1">
      <c r="A108" s="17"/>
      <c r="B108" s="18" t="s">
        <v>777</v>
      </c>
      <c r="C108" s="14" t="s">
        <v>356</v>
      </c>
      <c r="D108" s="14" t="s">
        <v>183</v>
      </c>
      <c r="E108" s="19">
        <v>500000</v>
      </c>
      <c r="F108" s="20">
        <v>513.09</v>
      </c>
      <c r="G108" s="21">
        <v>2.5999999999999999E-3</v>
      </c>
      <c r="H108" s="31">
        <v>7.4872999999999995E-2</v>
      </c>
      <c r="I108" s="23"/>
      <c r="J108" s="3"/>
    </row>
    <row r="109" spans="1:10" ht="12.95" customHeight="1">
      <c r="A109" s="17"/>
      <c r="B109" s="18" t="s">
        <v>778</v>
      </c>
      <c r="C109" s="14" t="s">
        <v>357</v>
      </c>
      <c r="D109" s="14" t="s">
        <v>183</v>
      </c>
      <c r="E109" s="19">
        <v>500000</v>
      </c>
      <c r="F109" s="20">
        <v>512.89</v>
      </c>
      <c r="G109" s="21">
        <v>2.5999999999999999E-3</v>
      </c>
      <c r="H109" s="31">
        <v>7.5467000000000006E-2</v>
      </c>
      <c r="I109" s="23"/>
      <c r="J109" s="3"/>
    </row>
    <row r="110" spans="1:10" ht="12.95" customHeight="1">
      <c r="A110" s="17"/>
      <c r="B110" s="18" t="s">
        <v>779</v>
      </c>
      <c r="C110" s="14" t="s">
        <v>358</v>
      </c>
      <c r="D110" s="14" t="s">
        <v>183</v>
      </c>
      <c r="E110" s="19">
        <v>500000</v>
      </c>
      <c r="F110" s="20">
        <v>512.80999999999995</v>
      </c>
      <c r="G110" s="21">
        <v>2.5999999999999999E-3</v>
      </c>
      <c r="H110" s="31">
        <v>7.5428999999999996E-2</v>
      </c>
      <c r="I110" s="23"/>
      <c r="J110" s="3"/>
    </row>
    <row r="111" spans="1:10" ht="12.95" customHeight="1">
      <c r="A111" s="17"/>
      <c r="B111" s="18" t="s">
        <v>780</v>
      </c>
      <c r="C111" s="14" t="s">
        <v>359</v>
      </c>
      <c r="D111" s="14" t="s">
        <v>183</v>
      </c>
      <c r="E111" s="19">
        <v>500000</v>
      </c>
      <c r="F111" s="20">
        <v>512.78</v>
      </c>
      <c r="G111" s="21">
        <v>2.5999999999999999E-3</v>
      </c>
      <c r="H111" s="31">
        <v>7.5120999999999993E-2</v>
      </c>
      <c r="I111" s="23"/>
      <c r="J111" s="3"/>
    </row>
    <row r="112" spans="1:10" ht="12.95" customHeight="1">
      <c r="A112" s="17"/>
      <c r="B112" s="18" t="s">
        <v>781</v>
      </c>
      <c r="C112" s="14" t="s">
        <v>360</v>
      </c>
      <c r="D112" s="14" t="s">
        <v>183</v>
      </c>
      <c r="E112" s="19">
        <v>500000</v>
      </c>
      <c r="F112" s="20">
        <v>511.7</v>
      </c>
      <c r="G112" s="21">
        <v>2.5999999999999999E-3</v>
      </c>
      <c r="H112" s="31">
        <v>7.5042999999999999E-2</v>
      </c>
      <c r="I112" s="23"/>
      <c r="J112" s="3"/>
    </row>
    <row r="113" spans="1:10" ht="12.95" customHeight="1">
      <c r="A113" s="17"/>
      <c r="B113" s="18" t="s">
        <v>782</v>
      </c>
      <c r="C113" s="14" t="s">
        <v>361</v>
      </c>
      <c r="D113" s="14" t="s">
        <v>183</v>
      </c>
      <c r="E113" s="19">
        <v>500000</v>
      </c>
      <c r="F113" s="20">
        <v>511.58</v>
      </c>
      <c r="G113" s="21">
        <v>2.5999999999999999E-3</v>
      </c>
      <c r="H113" s="31">
        <v>7.4772000000000005E-2</v>
      </c>
      <c r="I113" s="23"/>
      <c r="J113" s="3"/>
    </row>
    <row r="114" spans="1:10" ht="12.95" customHeight="1">
      <c r="A114" s="17"/>
      <c r="B114" s="18" t="s">
        <v>783</v>
      </c>
      <c r="C114" s="14" t="s">
        <v>362</v>
      </c>
      <c r="D114" s="14" t="s">
        <v>183</v>
      </c>
      <c r="E114" s="19">
        <v>500000</v>
      </c>
      <c r="F114" s="20">
        <v>510.86</v>
      </c>
      <c r="G114" s="21">
        <v>2.5999999999999999E-3</v>
      </c>
      <c r="H114" s="31">
        <v>7.4747999999999995E-2</v>
      </c>
      <c r="I114" s="23"/>
      <c r="J114" s="3"/>
    </row>
    <row r="115" spans="1:10" ht="12.95" customHeight="1">
      <c r="A115" s="17"/>
      <c r="B115" s="18" t="s">
        <v>784</v>
      </c>
      <c r="C115" s="14" t="s">
        <v>363</v>
      </c>
      <c r="D115" s="14" t="s">
        <v>183</v>
      </c>
      <c r="E115" s="19">
        <v>500000</v>
      </c>
      <c r="F115" s="20">
        <v>509.91</v>
      </c>
      <c r="G115" s="21">
        <v>2.5999999999999999E-3</v>
      </c>
      <c r="H115" s="31">
        <v>7.4916999999999997E-2</v>
      </c>
      <c r="I115" s="23"/>
      <c r="J115" s="3"/>
    </row>
    <row r="116" spans="1:10" ht="12.95" customHeight="1">
      <c r="A116" s="17"/>
      <c r="B116" s="18" t="s">
        <v>785</v>
      </c>
      <c r="C116" s="14" t="s">
        <v>364</v>
      </c>
      <c r="D116" s="14" t="s">
        <v>183</v>
      </c>
      <c r="E116" s="19">
        <v>500000</v>
      </c>
      <c r="F116" s="20">
        <v>509.87</v>
      </c>
      <c r="G116" s="21">
        <v>2.5999999999999999E-3</v>
      </c>
      <c r="H116" s="31">
        <v>7.4900999999999995E-2</v>
      </c>
      <c r="I116" s="23"/>
      <c r="J116" s="3"/>
    </row>
    <row r="117" spans="1:10" ht="12.95" customHeight="1">
      <c r="A117" s="17"/>
      <c r="B117" s="18" t="s">
        <v>786</v>
      </c>
      <c r="C117" s="14" t="s">
        <v>365</v>
      </c>
      <c r="D117" s="14" t="s">
        <v>183</v>
      </c>
      <c r="E117" s="19">
        <v>500000</v>
      </c>
      <c r="F117" s="20">
        <v>509.62</v>
      </c>
      <c r="G117" s="21">
        <v>2.5999999999999999E-3</v>
      </c>
      <c r="H117" s="31">
        <v>7.4788999999999994E-2</v>
      </c>
      <c r="I117" s="23"/>
      <c r="J117" s="3"/>
    </row>
    <row r="118" spans="1:10" ht="12.95" customHeight="1">
      <c r="A118" s="17"/>
      <c r="B118" s="18" t="s">
        <v>787</v>
      </c>
      <c r="C118" s="14" t="s">
        <v>366</v>
      </c>
      <c r="D118" s="14" t="s">
        <v>183</v>
      </c>
      <c r="E118" s="19">
        <v>500000</v>
      </c>
      <c r="F118" s="20">
        <v>508.26</v>
      </c>
      <c r="G118" s="21">
        <v>2.5999999999999999E-3</v>
      </c>
      <c r="H118" s="31">
        <v>7.4864E-2</v>
      </c>
      <c r="I118" s="23"/>
      <c r="J118" s="3"/>
    </row>
    <row r="119" spans="1:10" ht="12.95" customHeight="1">
      <c r="A119" s="17"/>
      <c r="B119" s="18" t="s">
        <v>788</v>
      </c>
      <c r="C119" s="14" t="s">
        <v>367</v>
      </c>
      <c r="D119" s="14" t="s">
        <v>183</v>
      </c>
      <c r="E119" s="19">
        <v>500000</v>
      </c>
      <c r="F119" s="20">
        <v>507.82</v>
      </c>
      <c r="G119" s="21">
        <v>2.5999999999999999E-3</v>
      </c>
      <c r="H119" s="31">
        <v>7.5052999999999995E-2</v>
      </c>
      <c r="I119" s="23"/>
      <c r="J119" s="3"/>
    </row>
    <row r="120" spans="1:10" ht="12.95" customHeight="1">
      <c r="A120" s="17"/>
      <c r="B120" s="18" t="s">
        <v>789</v>
      </c>
      <c r="C120" s="14" t="s">
        <v>368</v>
      </c>
      <c r="D120" s="14" t="s">
        <v>183</v>
      </c>
      <c r="E120" s="19">
        <v>500000</v>
      </c>
      <c r="F120" s="20">
        <v>507.07</v>
      </c>
      <c r="G120" s="21">
        <v>2.5999999999999999E-3</v>
      </c>
      <c r="H120" s="31">
        <v>7.4987999999999999E-2</v>
      </c>
      <c r="I120" s="23"/>
      <c r="J120" s="3"/>
    </row>
    <row r="121" spans="1:10" ht="12.95" customHeight="1">
      <c r="A121" s="17"/>
      <c r="B121" s="18" t="s">
        <v>790</v>
      </c>
      <c r="C121" s="14" t="s">
        <v>369</v>
      </c>
      <c r="D121" s="14" t="s">
        <v>183</v>
      </c>
      <c r="E121" s="19">
        <v>500000</v>
      </c>
      <c r="F121" s="20">
        <v>506.93</v>
      </c>
      <c r="G121" s="21">
        <v>2.5999999999999999E-3</v>
      </c>
      <c r="H121" s="31">
        <v>7.4151999999999996E-2</v>
      </c>
      <c r="I121" s="23"/>
      <c r="J121" s="3"/>
    </row>
    <row r="122" spans="1:10" ht="12.95" customHeight="1">
      <c r="A122" s="17"/>
      <c r="B122" s="18" t="s">
        <v>791</v>
      </c>
      <c r="C122" s="14" t="s">
        <v>370</v>
      </c>
      <c r="D122" s="14" t="s">
        <v>183</v>
      </c>
      <c r="E122" s="19">
        <v>500000</v>
      </c>
      <c r="F122" s="20">
        <v>505.39</v>
      </c>
      <c r="G122" s="21">
        <v>2.5999999999999999E-3</v>
      </c>
      <c r="H122" s="31">
        <v>7.5124999999999997E-2</v>
      </c>
      <c r="I122" s="23"/>
      <c r="J122" s="3"/>
    </row>
    <row r="123" spans="1:10" ht="12.95" customHeight="1">
      <c r="A123" s="17"/>
      <c r="B123" s="18" t="s">
        <v>792</v>
      </c>
      <c r="C123" s="14" t="s">
        <v>371</v>
      </c>
      <c r="D123" s="14" t="s">
        <v>183</v>
      </c>
      <c r="E123" s="19">
        <v>500000</v>
      </c>
      <c r="F123" s="20">
        <v>504.81</v>
      </c>
      <c r="G123" s="21">
        <v>2.5999999999999999E-3</v>
      </c>
      <c r="H123" s="31">
        <v>7.5149999999999995E-2</v>
      </c>
      <c r="I123" s="23"/>
      <c r="J123" s="3"/>
    </row>
    <row r="124" spans="1:10" ht="12.95" customHeight="1">
      <c r="A124" s="17"/>
      <c r="B124" s="18" t="s">
        <v>793</v>
      </c>
      <c r="C124" s="14" t="s">
        <v>372</v>
      </c>
      <c r="D124" s="14" t="s">
        <v>183</v>
      </c>
      <c r="E124" s="19">
        <v>500000</v>
      </c>
      <c r="F124" s="20">
        <v>504.72</v>
      </c>
      <c r="G124" s="21">
        <v>2.5999999999999999E-3</v>
      </c>
      <c r="H124" s="31">
        <v>7.4676000000000006E-2</v>
      </c>
      <c r="I124" s="23"/>
      <c r="J124" s="3"/>
    </row>
    <row r="125" spans="1:10" ht="12.95" customHeight="1">
      <c r="A125" s="17"/>
      <c r="B125" s="18" t="s">
        <v>794</v>
      </c>
      <c r="C125" s="14" t="s">
        <v>373</v>
      </c>
      <c r="D125" s="14" t="s">
        <v>183</v>
      </c>
      <c r="E125" s="19">
        <v>500000</v>
      </c>
      <c r="F125" s="20">
        <v>502.35</v>
      </c>
      <c r="G125" s="21">
        <v>2.5999999999999999E-3</v>
      </c>
      <c r="H125" s="31">
        <v>7.4954000000000007E-2</v>
      </c>
      <c r="I125" s="23"/>
      <c r="J125" s="3"/>
    </row>
    <row r="126" spans="1:10" ht="12.95" customHeight="1">
      <c r="A126" s="17"/>
      <c r="B126" s="18" t="s">
        <v>795</v>
      </c>
      <c r="C126" s="14" t="s">
        <v>374</v>
      </c>
      <c r="D126" s="14" t="s">
        <v>183</v>
      </c>
      <c r="E126" s="19">
        <v>500000</v>
      </c>
      <c r="F126" s="20">
        <v>500.07</v>
      </c>
      <c r="G126" s="21">
        <v>2.5999999999999999E-3</v>
      </c>
      <c r="H126" s="31">
        <v>7.5318999999999997E-2</v>
      </c>
      <c r="I126" s="23"/>
      <c r="J126" s="3"/>
    </row>
    <row r="127" spans="1:10" ht="12.95" customHeight="1">
      <c r="A127" s="17"/>
      <c r="B127" s="18" t="s">
        <v>796</v>
      </c>
      <c r="C127" s="14" t="s">
        <v>375</v>
      </c>
      <c r="D127" s="14" t="s">
        <v>183</v>
      </c>
      <c r="E127" s="19">
        <v>500000</v>
      </c>
      <c r="F127" s="20">
        <v>497.7</v>
      </c>
      <c r="G127" s="21">
        <v>2.5999999999999999E-3</v>
      </c>
      <c r="H127" s="31">
        <v>7.1942000000000006E-2</v>
      </c>
      <c r="I127" s="23"/>
      <c r="J127" s="3"/>
    </row>
    <row r="128" spans="1:10" ht="12.95" customHeight="1">
      <c r="A128" s="17"/>
      <c r="B128" s="18" t="s">
        <v>797</v>
      </c>
      <c r="C128" s="14" t="s">
        <v>376</v>
      </c>
      <c r="D128" s="14" t="s">
        <v>183</v>
      </c>
      <c r="E128" s="19">
        <v>500000</v>
      </c>
      <c r="F128" s="20">
        <v>495.69</v>
      </c>
      <c r="G128" s="21">
        <v>2.5999999999999999E-3</v>
      </c>
      <c r="H128" s="31">
        <v>7.5217000000000006E-2</v>
      </c>
      <c r="I128" s="23"/>
      <c r="J128" s="3"/>
    </row>
    <row r="129" spans="1:10" ht="12.95" customHeight="1">
      <c r="A129" s="17"/>
      <c r="B129" s="18" t="s">
        <v>798</v>
      </c>
      <c r="C129" s="14" t="s">
        <v>377</v>
      </c>
      <c r="D129" s="14" t="s">
        <v>183</v>
      </c>
      <c r="E129" s="19">
        <v>500000</v>
      </c>
      <c r="F129" s="20">
        <v>494.71</v>
      </c>
      <c r="G129" s="21">
        <v>2.5000000000000001E-3</v>
      </c>
      <c r="H129" s="31">
        <v>7.4999999999999997E-2</v>
      </c>
      <c r="I129" s="23"/>
      <c r="J129" s="3"/>
    </row>
    <row r="130" spans="1:10" ht="12.95" customHeight="1">
      <c r="A130" s="17"/>
      <c r="B130" s="18" t="s">
        <v>799</v>
      </c>
      <c r="C130" s="14" t="s">
        <v>378</v>
      </c>
      <c r="D130" s="14" t="s">
        <v>806</v>
      </c>
      <c r="E130" s="19">
        <v>50000</v>
      </c>
      <c r="F130" s="20">
        <v>494.54</v>
      </c>
      <c r="G130" s="21">
        <v>2.5000000000000001E-3</v>
      </c>
      <c r="H130" s="31">
        <v>8.0273999999999998E-2</v>
      </c>
      <c r="I130" s="23"/>
      <c r="J130" s="3"/>
    </row>
    <row r="131" spans="1:10" ht="12.95" customHeight="1">
      <c r="A131" s="17"/>
      <c r="B131" s="18" t="s">
        <v>800</v>
      </c>
      <c r="C131" s="14" t="s">
        <v>379</v>
      </c>
      <c r="D131" s="14" t="s">
        <v>183</v>
      </c>
      <c r="E131" s="19">
        <v>500000</v>
      </c>
      <c r="F131" s="20">
        <v>492.05</v>
      </c>
      <c r="G131" s="21">
        <v>2.5000000000000001E-3</v>
      </c>
      <c r="H131" s="31">
        <v>7.4779999999999999E-2</v>
      </c>
      <c r="I131" s="23"/>
      <c r="J131" s="3"/>
    </row>
    <row r="132" spans="1:10" ht="12.95" customHeight="1">
      <c r="A132" s="17"/>
      <c r="B132" s="18" t="s">
        <v>801</v>
      </c>
      <c r="C132" s="14" t="s">
        <v>380</v>
      </c>
      <c r="D132" s="14" t="s">
        <v>183</v>
      </c>
      <c r="E132" s="19">
        <v>500000</v>
      </c>
      <c r="F132" s="20">
        <v>491.84</v>
      </c>
      <c r="G132" s="21">
        <v>2.5000000000000001E-3</v>
      </c>
      <c r="H132" s="31">
        <v>7.5116000000000002E-2</v>
      </c>
      <c r="I132" s="23"/>
      <c r="J132" s="3"/>
    </row>
    <row r="133" spans="1:10" ht="12.95" customHeight="1">
      <c r="A133" s="17"/>
      <c r="B133" s="18" t="s">
        <v>802</v>
      </c>
      <c r="C133" s="14" t="s">
        <v>381</v>
      </c>
      <c r="D133" s="14" t="s">
        <v>183</v>
      </c>
      <c r="E133" s="19">
        <v>500000</v>
      </c>
      <c r="F133" s="20">
        <v>490.52</v>
      </c>
      <c r="G133" s="21">
        <v>2.5000000000000001E-3</v>
      </c>
      <c r="H133" s="31">
        <v>7.5253E-2</v>
      </c>
      <c r="I133" s="23"/>
      <c r="J133" s="3"/>
    </row>
    <row r="134" spans="1:10" ht="12.95" customHeight="1">
      <c r="A134" s="17"/>
      <c r="B134" s="18" t="s">
        <v>803</v>
      </c>
      <c r="C134" s="14" t="s">
        <v>382</v>
      </c>
      <c r="D134" s="14" t="s">
        <v>183</v>
      </c>
      <c r="E134" s="19">
        <v>500000</v>
      </c>
      <c r="F134" s="20">
        <v>488.2</v>
      </c>
      <c r="G134" s="21">
        <v>2.5000000000000001E-3</v>
      </c>
      <c r="H134" s="31">
        <v>7.4933E-2</v>
      </c>
      <c r="I134" s="23"/>
      <c r="J134" s="3"/>
    </row>
    <row r="135" spans="1:10" ht="12.95" customHeight="1">
      <c r="A135" s="17"/>
      <c r="B135" s="18" t="s">
        <v>804</v>
      </c>
      <c r="C135" s="14" t="s">
        <v>383</v>
      </c>
      <c r="D135" s="14" t="s">
        <v>183</v>
      </c>
      <c r="E135" s="19">
        <v>500000</v>
      </c>
      <c r="F135" s="20">
        <v>482.33</v>
      </c>
      <c r="G135" s="21">
        <v>2.5000000000000001E-3</v>
      </c>
      <c r="H135" s="31">
        <v>7.4897000000000005E-2</v>
      </c>
      <c r="I135" s="23"/>
      <c r="J135" s="3"/>
    </row>
    <row r="136" spans="1:10" ht="12.95" customHeight="1">
      <c r="A136" s="17"/>
      <c r="B136" s="18" t="s">
        <v>805</v>
      </c>
      <c r="C136" s="14" t="s">
        <v>384</v>
      </c>
      <c r="D136" s="14" t="s">
        <v>183</v>
      </c>
      <c r="E136" s="19">
        <v>500000</v>
      </c>
      <c r="F136" s="20">
        <v>474.39</v>
      </c>
      <c r="G136" s="21">
        <v>2.3999999999999998E-3</v>
      </c>
      <c r="H136" s="31">
        <v>7.4944999999999998E-2</v>
      </c>
      <c r="I136" s="23"/>
      <c r="J136" s="3"/>
    </row>
    <row r="137" spans="1:10" ht="12.95" customHeight="1">
      <c r="A137" s="3"/>
      <c r="B137" s="13" t="s">
        <v>129</v>
      </c>
      <c r="C137" s="14"/>
      <c r="D137" s="14"/>
      <c r="E137" s="14"/>
      <c r="F137" s="24">
        <v>124401.03</v>
      </c>
      <c r="G137" s="25">
        <v>0.64129999999999998</v>
      </c>
      <c r="H137" s="26"/>
      <c r="I137" s="27"/>
      <c r="J137" s="3"/>
    </row>
    <row r="138" spans="1:10" ht="12.95" customHeight="1">
      <c r="A138" s="3"/>
      <c r="B138" s="28" t="s">
        <v>385</v>
      </c>
      <c r="C138" s="29"/>
      <c r="D138" s="29"/>
      <c r="E138" s="29"/>
      <c r="F138" s="26" t="s">
        <v>131</v>
      </c>
      <c r="G138" s="26" t="s">
        <v>131</v>
      </c>
      <c r="H138" s="26"/>
      <c r="I138" s="27"/>
      <c r="J138" s="3"/>
    </row>
    <row r="139" spans="1:10" ht="12.95" customHeight="1">
      <c r="A139" s="3"/>
      <c r="B139" s="28" t="s">
        <v>129</v>
      </c>
      <c r="C139" s="29"/>
      <c r="D139" s="29"/>
      <c r="E139" s="29"/>
      <c r="F139" s="26" t="s">
        <v>131</v>
      </c>
      <c r="G139" s="26" t="s">
        <v>131</v>
      </c>
      <c r="H139" s="26"/>
      <c r="I139" s="27"/>
      <c r="J139" s="3"/>
    </row>
    <row r="140" spans="1:10" ht="12.95" customHeight="1">
      <c r="A140" s="3"/>
      <c r="B140" s="28" t="s">
        <v>132</v>
      </c>
      <c r="C140" s="30"/>
      <c r="D140" s="29"/>
      <c r="E140" s="30"/>
      <c r="F140" s="24">
        <v>124401.03</v>
      </c>
      <c r="G140" s="25">
        <v>0.64129999999999998</v>
      </c>
      <c r="H140" s="26"/>
      <c r="I140" s="27"/>
      <c r="J140" s="3"/>
    </row>
    <row r="141" spans="1:10" ht="12.95" customHeight="1">
      <c r="A141" s="3"/>
      <c r="B141" s="13" t="s">
        <v>160</v>
      </c>
      <c r="C141" s="14"/>
      <c r="D141" s="14"/>
      <c r="E141" s="14"/>
      <c r="F141" s="14"/>
      <c r="G141" s="14"/>
      <c r="H141" s="15"/>
      <c r="I141" s="16"/>
      <c r="J141" s="3"/>
    </row>
    <row r="142" spans="1:10" ht="12.95" customHeight="1">
      <c r="A142" s="3"/>
      <c r="B142" s="13" t="s">
        <v>161</v>
      </c>
      <c r="C142" s="14"/>
      <c r="D142" s="14"/>
      <c r="E142" s="14"/>
      <c r="F142" s="3"/>
      <c r="G142" s="15"/>
      <c r="H142" s="15"/>
      <c r="I142" s="16"/>
      <c r="J142" s="3"/>
    </row>
    <row r="143" spans="1:10" ht="12.95" customHeight="1">
      <c r="A143" s="17"/>
      <c r="B143" s="18" t="s">
        <v>808</v>
      </c>
      <c r="C143" s="14" t="s">
        <v>386</v>
      </c>
      <c r="D143" s="14" t="s">
        <v>656</v>
      </c>
      <c r="E143" s="19">
        <v>1000</v>
      </c>
      <c r="F143" s="20">
        <v>4785.63</v>
      </c>
      <c r="G143" s="21">
        <v>2.47E-2</v>
      </c>
      <c r="H143" s="31">
        <v>7.4999999999999997E-2</v>
      </c>
      <c r="I143" s="23"/>
      <c r="J143" s="3"/>
    </row>
    <row r="144" spans="1:10" ht="12.95" customHeight="1">
      <c r="A144" s="17"/>
      <c r="B144" s="18" t="s">
        <v>809</v>
      </c>
      <c r="C144" s="14" t="s">
        <v>387</v>
      </c>
      <c r="D144" s="14" t="s">
        <v>656</v>
      </c>
      <c r="E144" s="19">
        <v>600</v>
      </c>
      <c r="F144" s="20">
        <v>2874.53</v>
      </c>
      <c r="G144" s="21">
        <v>1.4800000000000001E-2</v>
      </c>
      <c r="H144" s="31">
        <v>7.5149999999999995E-2</v>
      </c>
      <c r="I144" s="23"/>
      <c r="J144" s="3"/>
    </row>
    <row r="145" spans="1:10" ht="12.95" customHeight="1">
      <c r="A145" s="17"/>
      <c r="B145" s="18" t="s">
        <v>677</v>
      </c>
      <c r="C145" s="14" t="s">
        <v>179</v>
      </c>
      <c r="D145" s="14" t="s">
        <v>658</v>
      </c>
      <c r="E145" s="19">
        <v>600</v>
      </c>
      <c r="F145" s="20">
        <v>2822.03</v>
      </c>
      <c r="G145" s="21">
        <v>1.4500000000000001E-2</v>
      </c>
      <c r="H145" s="31">
        <v>7.5969999999999996E-2</v>
      </c>
      <c r="I145" s="23"/>
      <c r="J145" s="3"/>
    </row>
    <row r="146" spans="1:10" ht="12.95" customHeight="1">
      <c r="A146" s="17"/>
      <c r="B146" s="18" t="s">
        <v>810</v>
      </c>
      <c r="C146" s="14" t="s">
        <v>388</v>
      </c>
      <c r="D146" s="14" t="s">
        <v>656</v>
      </c>
      <c r="E146" s="19">
        <v>400</v>
      </c>
      <c r="F146" s="20">
        <v>1913.43</v>
      </c>
      <c r="G146" s="21">
        <v>9.9000000000000008E-3</v>
      </c>
      <c r="H146" s="31">
        <v>7.5408000000000003E-2</v>
      </c>
      <c r="I146" s="23"/>
      <c r="J146" s="3"/>
    </row>
    <row r="147" spans="1:10" ht="12.95" customHeight="1">
      <c r="A147" s="17"/>
      <c r="B147" s="18" t="s">
        <v>811</v>
      </c>
      <c r="C147" s="14" t="s">
        <v>389</v>
      </c>
      <c r="D147" s="14" t="s">
        <v>656</v>
      </c>
      <c r="E147" s="19">
        <v>300</v>
      </c>
      <c r="F147" s="20">
        <v>1456.31</v>
      </c>
      <c r="G147" s="21">
        <v>7.4999999999999997E-3</v>
      </c>
      <c r="H147" s="31">
        <v>7.3499999999999996E-2</v>
      </c>
      <c r="I147" s="23"/>
      <c r="J147" s="3"/>
    </row>
    <row r="148" spans="1:10" ht="12.95" customHeight="1">
      <c r="A148" s="17"/>
      <c r="B148" s="18" t="s">
        <v>671</v>
      </c>
      <c r="C148" s="14" t="s">
        <v>173</v>
      </c>
      <c r="D148" s="14" t="s">
        <v>656</v>
      </c>
      <c r="E148" s="19">
        <v>300</v>
      </c>
      <c r="F148" s="20">
        <v>1424.1</v>
      </c>
      <c r="G148" s="21">
        <v>7.3000000000000001E-3</v>
      </c>
      <c r="H148" s="31">
        <v>7.5399999999999995E-2</v>
      </c>
      <c r="I148" s="23"/>
      <c r="J148" s="3"/>
    </row>
    <row r="149" spans="1:10" ht="12.95" customHeight="1">
      <c r="A149" s="17"/>
      <c r="B149" s="18" t="s">
        <v>812</v>
      </c>
      <c r="C149" s="14" t="s">
        <v>390</v>
      </c>
      <c r="D149" s="14" t="s">
        <v>657</v>
      </c>
      <c r="E149" s="19">
        <v>300</v>
      </c>
      <c r="F149" s="20">
        <v>1412.97</v>
      </c>
      <c r="G149" s="21">
        <v>7.3000000000000001E-3</v>
      </c>
      <c r="H149" s="31">
        <v>7.5950000000000004E-2</v>
      </c>
      <c r="I149" s="23"/>
      <c r="J149" s="3"/>
    </row>
    <row r="150" spans="1:10" ht="12.95" customHeight="1">
      <c r="A150" s="17"/>
      <c r="B150" s="18" t="s">
        <v>813</v>
      </c>
      <c r="C150" s="14" t="s">
        <v>391</v>
      </c>
      <c r="D150" s="14" t="s">
        <v>656</v>
      </c>
      <c r="E150" s="19">
        <v>200</v>
      </c>
      <c r="F150" s="20">
        <v>990.09</v>
      </c>
      <c r="G150" s="21">
        <v>5.1000000000000004E-3</v>
      </c>
      <c r="H150" s="31">
        <v>7.1652999999999994E-2</v>
      </c>
      <c r="I150" s="23"/>
      <c r="J150" s="3"/>
    </row>
    <row r="151" spans="1:10" ht="12.95" customHeight="1">
      <c r="A151" s="17"/>
      <c r="B151" s="18" t="s">
        <v>665</v>
      </c>
      <c r="C151" s="14" t="s">
        <v>167</v>
      </c>
      <c r="D151" s="14" t="s">
        <v>657</v>
      </c>
      <c r="E151" s="19">
        <v>200</v>
      </c>
      <c r="F151" s="20">
        <v>964.42</v>
      </c>
      <c r="G151" s="21">
        <v>5.0000000000000001E-3</v>
      </c>
      <c r="H151" s="31">
        <v>7.4399999999999994E-2</v>
      </c>
      <c r="I151" s="23"/>
      <c r="J151" s="3"/>
    </row>
    <row r="152" spans="1:10" ht="12.95" customHeight="1">
      <c r="A152" s="17"/>
      <c r="B152" s="18" t="s">
        <v>814</v>
      </c>
      <c r="C152" s="14" t="s">
        <v>392</v>
      </c>
      <c r="D152" s="14" t="s">
        <v>656</v>
      </c>
      <c r="E152" s="19">
        <v>200</v>
      </c>
      <c r="F152" s="20">
        <v>951.45</v>
      </c>
      <c r="G152" s="21">
        <v>4.8999999999999998E-3</v>
      </c>
      <c r="H152" s="31">
        <v>7.5399999999999995E-2</v>
      </c>
      <c r="I152" s="23"/>
      <c r="J152" s="3"/>
    </row>
    <row r="153" spans="1:10" ht="12.95" customHeight="1">
      <c r="A153" s="3"/>
      <c r="B153" s="13" t="s">
        <v>129</v>
      </c>
      <c r="C153" s="14"/>
      <c r="D153" s="14"/>
      <c r="E153" s="14"/>
      <c r="F153" s="24">
        <v>19594.96</v>
      </c>
      <c r="G153" s="25">
        <v>0.10100000000000001</v>
      </c>
      <c r="H153" s="26"/>
      <c r="I153" s="27"/>
      <c r="J153" s="3"/>
    </row>
    <row r="154" spans="1:10" ht="12.95" customHeight="1">
      <c r="A154" s="3"/>
      <c r="B154" s="13" t="s">
        <v>180</v>
      </c>
      <c r="C154" s="14"/>
      <c r="D154" s="14"/>
      <c r="E154" s="14"/>
      <c r="F154" s="3"/>
      <c r="G154" s="15"/>
      <c r="H154" s="15"/>
      <c r="I154" s="16"/>
      <c r="J154" s="3"/>
    </row>
    <row r="155" spans="1:10" ht="12.95" customHeight="1">
      <c r="A155" s="17"/>
      <c r="B155" s="18" t="s">
        <v>184</v>
      </c>
      <c r="C155" s="14" t="s">
        <v>185</v>
      </c>
      <c r="D155" s="14" t="s">
        <v>183</v>
      </c>
      <c r="E155" s="19">
        <v>1000000</v>
      </c>
      <c r="F155" s="20">
        <v>953.38</v>
      </c>
      <c r="G155" s="21">
        <v>4.8999999999999998E-3</v>
      </c>
      <c r="H155" s="31">
        <v>7.0550000000000002E-2</v>
      </c>
      <c r="I155" s="23"/>
      <c r="J155" s="3"/>
    </row>
    <row r="156" spans="1:10" ht="12.95" customHeight="1">
      <c r="A156" s="3"/>
      <c r="B156" s="13" t="s">
        <v>129</v>
      </c>
      <c r="C156" s="14"/>
      <c r="D156" s="14"/>
      <c r="E156" s="14"/>
      <c r="F156" s="24">
        <v>953.38</v>
      </c>
      <c r="G156" s="25">
        <v>4.8999999999999998E-3</v>
      </c>
      <c r="H156" s="26"/>
      <c r="I156" s="27"/>
      <c r="J156" s="3"/>
    </row>
    <row r="157" spans="1:10" ht="12.95" customHeight="1">
      <c r="A157" s="3"/>
      <c r="B157" s="28" t="s">
        <v>132</v>
      </c>
      <c r="C157" s="30"/>
      <c r="D157" s="29"/>
      <c r="E157" s="30"/>
      <c r="F157" s="24">
        <v>20548.34</v>
      </c>
      <c r="G157" s="25">
        <v>0.10589999999999999</v>
      </c>
      <c r="H157" s="26"/>
      <c r="I157" s="27"/>
      <c r="J157" s="3"/>
    </row>
    <row r="158" spans="1:10" ht="12.95" customHeight="1">
      <c r="A158" s="3"/>
      <c r="B158" s="13" t="s">
        <v>246</v>
      </c>
      <c r="C158" s="14"/>
      <c r="D158" s="14"/>
      <c r="E158" s="14"/>
      <c r="F158" s="14"/>
      <c r="G158" s="14"/>
      <c r="H158" s="15"/>
      <c r="I158" s="16"/>
      <c r="J158" s="3"/>
    </row>
    <row r="159" spans="1:10" ht="12.95" customHeight="1">
      <c r="A159" s="3"/>
      <c r="B159" s="13" t="s">
        <v>247</v>
      </c>
      <c r="C159" s="14"/>
      <c r="D159" s="14"/>
      <c r="E159" s="14"/>
      <c r="F159" s="3"/>
      <c r="G159" s="15"/>
      <c r="H159" s="15"/>
      <c r="I159" s="16"/>
      <c r="J159" s="3"/>
    </row>
    <row r="160" spans="1:10" ht="12.95" customHeight="1">
      <c r="A160" s="17"/>
      <c r="B160" s="18" t="s">
        <v>248</v>
      </c>
      <c r="C160" s="14" t="s">
        <v>249</v>
      </c>
      <c r="D160" s="14"/>
      <c r="E160" s="19">
        <v>4267.9859999999999</v>
      </c>
      <c r="F160" s="20">
        <v>435.89</v>
      </c>
      <c r="G160" s="21">
        <v>2.2000000000000001E-3</v>
      </c>
      <c r="H160" s="31"/>
      <c r="I160" s="23"/>
      <c r="J160" s="3"/>
    </row>
    <row r="161" spans="1:10" ht="12.95" customHeight="1">
      <c r="A161" s="3"/>
      <c r="B161" s="13" t="s">
        <v>129</v>
      </c>
      <c r="C161" s="14"/>
      <c r="D161" s="14"/>
      <c r="E161" s="14"/>
      <c r="F161" s="24">
        <v>435.89</v>
      </c>
      <c r="G161" s="25">
        <v>2.2000000000000001E-3</v>
      </c>
      <c r="H161" s="26"/>
      <c r="I161" s="27"/>
      <c r="J161" s="3"/>
    </row>
    <row r="162" spans="1:10" ht="12.95" customHeight="1">
      <c r="A162" s="3"/>
      <c r="B162" s="28" t="s">
        <v>132</v>
      </c>
      <c r="C162" s="30"/>
      <c r="D162" s="29"/>
      <c r="E162" s="30"/>
      <c r="F162" s="24">
        <v>435.89</v>
      </c>
      <c r="G162" s="25">
        <v>2.2000000000000001E-3</v>
      </c>
      <c r="H162" s="26"/>
      <c r="I162" s="27"/>
      <c r="J162" s="3"/>
    </row>
    <row r="163" spans="1:10" ht="12.95" customHeight="1">
      <c r="A163" s="3"/>
      <c r="B163" s="13" t="s">
        <v>188</v>
      </c>
      <c r="C163" s="14"/>
      <c r="D163" s="14"/>
      <c r="E163" s="14"/>
      <c r="F163" s="14"/>
      <c r="G163" s="14"/>
      <c r="H163" s="15"/>
      <c r="I163" s="16"/>
      <c r="J163" s="3"/>
    </row>
    <row r="164" spans="1:10" ht="12.95" customHeight="1">
      <c r="A164" s="17"/>
      <c r="B164" s="18" t="s">
        <v>189</v>
      </c>
      <c r="C164" s="14"/>
      <c r="D164" s="14"/>
      <c r="E164" s="19"/>
      <c r="F164" s="20">
        <v>2019.63</v>
      </c>
      <c r="G164" s="21">
        <v>1.04E-2</v>
      </c>
      <c r="H164" s="31">
        <v>6.6699927586307578E-2</v>
      </c>
      <c r="I164" s="23"/>
      <c r="J164" s="3"/>
    </row>
    <row r="165" spans="1:10" ht="12.95" customHeight="1">
      <c r="A165" s="3"/>
      <c r="B165" s="13" t="s">
        <v>129</v>
      </c>
      <c r="C165" s="14"/>
      <c r="D165" s="14"/>
      <c r="E165" s="14"/>
      <c r="F165" s="24">
        <v>2019.63</v>
      </c>
      <c r="G165" s="25">
        <v>1.04E-2</v>
      </c>
      <c r="H165" s="26"/>
      <c r="I165" s="27"/>
      <c r="J165" s="3"/>
    </row>
    <row r="166" spans="1:10" ht="12.95" customHeight="1">
      <c r="A166" s="3"/>
      <c r="B166" s="28" t="s">
        <v>385</v>
      </c>
      <c r="C166" s="29"/>
      <c r="D166" s="29"/>
      <c r="E166" s="29"/>
      <c r="F166" s="26" t="s">
        <v>131</v>
      </c>
      <c r="G166" s="26" t="s">
        <v>131</v>
      </c>
      <c r="H166" s="26"/>
      <c r="I166" s="27"/>
      <c r="J166" s="3"/>
    </row>
    <row r="167" spans="1:10" ht="12.95" customHeight="1">
      <c r="A167" s="3"/>
      <c r="B167" s="28" t="s">
        <v>129</v>
      </c>
      <c r="C167" s="29"/>
      <c r="D167" s="29"/>
      <c r="E167" s="29"/>
      <c r="F167" s="26" t="s">
        <v>131</v>
      </c>
      <c r="G167" s="26" t="s">
        <v>131</v>
      </c>
      <c r="H167" s="26"/>
      <c r="I167" s="27"/>
      <c r="J167" s="3"/>
    </row>
    <row r="168" spans="1:10" ht="12.95" customHeight="1">
      <c r="A168" s="3"/>
      <c r="B168" s="28" t="s">
        <v>132</v>
      </c>
      <c r="C168" s="30"/>
      <c r="D168" s="29"/>
      <c r="E168" s="30"/>
      <c r="F168" s="24">
        <v>2019.63</v>
      </c>
      <c r="G168" s="25">
        <v>1.04E-2</v>
      </c>
      <c r="H168" s="26"/>
      <c r="I168" s="27"/>
      <c r="J168" s="3"/>
    </row>
    <row r="169" spans="1:10" ht="12.95" customHeight="1">
      <c r="A169" s="3"/>
      <c r="B169" s="28" t="s">
        <v>190</v>
      </c>
      <c r="C169" s="14"/>
      <c r="D169" s="29"/>
      <c r="E169" s="14"/>
      <c r="F169" s="32">
        <f>4141.63+F185</f>
        <v>1750.77</v>
      </c>
      <c r="G169" s="25">
        <f>2.09%+G185</f>
        <v>8.7999999999999988E-3</v>
      </c>
      <c r="H169" s="26"/>
      <c r="I169" s="27"/>
      <c r="J169" s="3"/>
    </row>
    <row r="170" spans="1:10" ht="12.95" customHeight="1">
      <c r="A170" s="3"/>
      <c r="B170" s="33" t="s">
        <v>191</v>
      </c>
      <c r="C170" s="34"/>
      <c r="D170" s="34"/>
      <c r="E170" s="34"/>
      <c r="F170" s="35">
        <v>194054.41</v>
      </c>
      <c r="G170" s="36">
        <v>1</v>
      </c>
      <c r="H170" s="37"/>
      <c r="I170" s="38"/>
      <c r="J170" s="3"/>
    </row>
    <row r="171" spans="1:10" ht="12.95" customHeight="1">
      <c r="A171" s="3"/>
      <c r="B171" s="6"/>
      <c r="C171" s="3"/>
      <c r="D171" s="3"/>
      <c r="E171" s="3"/>
      <c r="F171" s="3"/>
      <c r="G171" s="3"/>
      <c r="H171" s="3"/>
      <c r="I171" s="3"/>
      <c r="J171" s="3"/>
    </row>
    <row r="172" spans="1:10" ht="12.95" customHeight="1">
      <c r="A172" s="3"/>
      <c r="B172" s="46"/>
      <c r="C172" s="3"/>
      <c r="D172" s="3"/>
      <c r="E172" s="3"/>
      <c r="F172" s="3"/>
      <c r="G172" s="3"/>
      <c r="H172" s="3"/>
      <c r="I172" s="3"/>
      <c r="J172" s="3"/>
    </row>
    <row r="173" spans="1:10" ht="12.95" customHeight="1" thickBot="1">
      <c r="A173" s="3"/>
      <c r="B173" s="47" t="s">
        <v>142</v>
      </c>
      <c r="C173" s="48"/>
      <c r="D173" s="48"/>
      <c r="E173" s="48"/>
      <c r="F173" s="48"/>
      <c r="G173" s="48"/>
      <c r="H173" s="48"/>
      <c r="I173" s="3"/>
      <c r="J173" s="3"/>
    </row>
    <row r="174" spans="1:10" ht="12.95" customHeight="1">
      <c r="A174" s="3"/>
      <c r="B174" s="49" t="s">
        <v>10</v>
      </c>
      <c r="C174" s="50"/>
      <c r="D174" s="50" t="s">
        <v>678</v>
      </c>
      <c r="E174" s="50" t="s">
        <v>13</v>
      </c>
      <c r="F174" s="51" t="s">
        <v>679</v>
      </c>
      <c r="G174" s="50" t="s">
        <v>680</v>
      </c>
      <c r="H174" s="52" t="s">
        <v>681</v>
      </c>
      <c r="I174" s="3"/>
    </row>
    <row r="175" spans="1:10" ht="12.95" customHeight="1">
      <c r="A175" s="3"/>
      <c r="B175" s="53" t="s">
        <v>143</v>
      </c>
      <c r="C175" s="14"/>
      <c r="D175" s="14"/>
      <c r="E175" s="14"/>
      <c r="F175" s="54"/>
      <c r="G175" s="15"/>
      <c r="H175" s="55"/>
      <c r="I175" s="3"/>
    </row>
    <row r="176" spans="1:10" ht="12.95" customHeight="1">
      <c r="A176" s="17"/>
      <c r="B176" s="56" t="s">
        <v>274</v>
      </c>
      <c r="C176" s="14"/>
      <c r="D176" s="14" t="s">
        <v>867</v>
      </c>
      <c r="E176" s="19">
        <v>-6400</v>
      </c>
      <c r="F176" s="20">
        <v>-25.7</v>
      </c>
      <c r="G176" s="21">
        <v>-1E-4</v>
      </c>
      <c r="H176" s="57"/>
      <c r="I176" s="3"/>
    </row>
    <row r="177" spans="1:10" ht="12.95" customHeight="1">
      <c r="A177" s="17"/>
      <c r="B177" s="56" t="s">
        <v>275</v>
      </c>
      <c r="C177" s="14"/>
      <c r="D177" s="14" t="s">
        <v>867</v>
      </c>
      <c r="E177" s="19">
        <v>-10500</v>
      </c>
      <c r="F177" s="20">
        <v>-142.68</v>
      </c>
      <c r="G177" s="21">
        <v>-6.9999999999999999E-4</v>
      </c>
      <c r="H177" s="57"/>
      <c r="I177" s="3"/>
    </row>
    <row r="178" spans="1:10" ht="12.95" customHeight="1">
      <c r="A178" s="17"/>
      <c r="B178" s="56" t="s">
        <v>276</v>
      </c>
      <c r="C178" s="14"/>
      <c r="D178" s="14" t="s">
        <v>867</v>
      </c>
      <c r="E178" s="19">
        <v>-10800</v>
      </c>
      <c r="F178" s="20">
        <v>-177.98</v>
      </c>
      <c r="G178" s="21">
        <v>-8.9999999999999998E-4</v>
      </c>
      <c r="H178" s="57"/>
      <c r="I178" s="3"/>
    </row>
    <row r="179" spans="1:10" ht="12.95" customHeight="1">
      <c r="A179" s="17"/>
      <c r="B179" s="56" t="s">
        <v>277</v>
      </c>
      <c r="C179" s="14"/>
      <c r="D179" s="14" t="s">
        <v>867</v>
      </c>
      <c r="E179" s="19">
        <v>-117000</v>
      </c>
      <c r="F179" s="20">
        <v>-200.01</v>
      </c>
      <c r="G179" s="21">
        <v>-1E-3</v>
      </c>
      <c r="H179" s="57"/>
      <c r="I179" s="3"/>
    </row>
    <row r="180" spans="1:10" ht="12.95" customHeight="1">
      <c r="A180" s="17"/>
      <c r="B180" s="56" t="s">
        <v>278</v>
      </c>
      <c r="C180" s="14"/>
      <c r="D180" s="14" t="s">
        <v>867</v>
      </c>
      <c r="E180" s="19">
        <v>-176000</v>
      </c>
      <c r="F180" s="20">
        <v>-292.86</v>
      </c>
      <c r="G180" s="21">
        <v>-1.5E-3</v>
      </c>
      <c r="H180" s="57"/>
      <c r="I180" s="3"/>
    </row>
    <row r="181" spans="1:10" ht="12.95" customHeight="1">
      <c r="A181" s="17"/>
      <c r="B181" s="56" t="s">
        <v>279</v>
      </c>
      <c r="C181" s="14"/>
      <c r="D181" s="14" t="s">
        <v>867</v>
      </c>
      <c r="E181" s="19">
        <v>-29700</v>
      </c>
      <c r="F181" s="20">
        <v>-449.42</v>
      </c>
      <c r="G181" s="21">
        <v>-2.3E-3</v>
      </c>
      <c r="H181" s="57"/>
      <c r="I181" s="3"/>
    </row>
    <row r="182" spans="1:10" ht="12.95" customHeight="1">
      <c r="A182" s="17"/>
      <c r="B182" s="56" t="s">
        <v>280</v>
      </c>
      <c r="C182" s="14"/>
      <c r="D182" s="14" t="s">
        <v>867</v>
      </c>
      <c r="E182" s="19">
        <v>-32450</v>
      </c>
      <c r="F182" s="20">
        <v>-494.31</v>
      </c>
      <c r="G182" s="21">
        <v>-2.5000000000000001E-3</v>
      </c>
      <c r="H182" s="57"/>
      <c r="I182" s="3"/>
    </row>
    <row r="183" spans="1:10" ht="12.95" customHeight="1">
      <c r="A183" s="17"/>
      <c r="B183" s="56" t="s">
        <v>149</v>
      </c>
      <c r="C183" s="14"/>
      <c r="D183" s="14" t="s">
        <v>867</v>
      </c>
      <c r="E183" s="19">
        <v>-59850</v>
      </c>
      <c r="F183" s="20">
        <v>-607.9</v>
      </c>
      <c r="G183" s="21">
        <v>-3.0999999999999999E-3</v>
      </c>
      <c r="H183" s="57"/>
      <c r="I183" s="3"/>
    </row>
    <row r="184" spans="1:10" ht="12.95" customHeight="1">
      <c r="A184" s="3"/>
      <c r="B184" s="53" t="s">
        <v>129</v>
      </c>
      <c r="C184" s="14"/>
      <c r="D184" s="14"/>
      <c r="E184" s="14"/>
      <c r="F184" s="24">
        <v>-2390.86</v>
      </c>
      <c r="G184" s="25">
        <v>-1.21E-2</v>
      </c>
      <c r="H184" s="58"/>
      <c r="I184" s="3"/>
    </row>
    <row r="185" spans="1:10" ht="12.95" customHeight="1" thickBot="1">
      <c r="A185" s="3"/>
      <c r="B185" s="59" t="s">
        <v>132</v>
      </c>
      <c r="C185" s="60"/>
      <c r="D185" s="61"/>
      <c r="E185" s="60"/>
      <c r="F185" s="62">
        <v>-2390.86</v>
      </c>
      <c r="G185" s="63">
        <v>-1.21E-2</v>
      </c>
      <c r="H185" s="64"/>
      <c r="I185" s="3"/>
    </row>
    <row r="186" spans="1:10" ht="12.95" customHeight="1">
      <c r="A186" s="3"/>
      <c r="B186" s="46"/>
      <c r="C186" s="3"/>
      <c r="D186" s="3"/>
      <c r="E186" s="3"/>
      <c r="F186" s="3"/>
      <c r="G186" s="3"/>
      <c r="H186" s="3"/>
      <c r="I186" s="3"/>
      <c r="J186" s="3"/>
    </row>
    <row r="187" spans="1:10" ht="12.95" customHeight="1">
      <c r="A187" s="3"/>
      <c r="B187" s="4" t="s">
        <v>192</v>
      </c>
      <c r="C187" s="3"/>
      <c r="D187" s="3"/>
      <c r="E187" s="3"/>
      <c r="F187" s="3"/>
      <c r="G187" s="3"/>
      <c r="H187" s="3"/>
      <c r="I187" s="3"/>
      <c r="J187" s="3"/>
    </row>
    <row r="188" spans="1:10" ht="12.95" customHeight="1">
      <c r="A188" s="3"/>
      <c r="B188" s="4" t="s">
        <v>193</v>
      </c>
      <c r="C188" s="3"/>
      <c r="D188" s="3"/>
      <c r="E188" s="3"/>
      <c r="F188" s="43"/>
      <c r="G188" s="3"/>
      <c r="H188" s="3"/>
      <c r="I188" s="3"/>
      <c r="J188" s="3"/>
    </row>
    <row r="189" spans="1:10" ht="12.95" customHeight="1">
      <c r="A189" s="3"/>
      <c r="B189" s="4" t="s">
        <v>195</v>
      </c>
      <c r="C189" s="3"/>
      <c r="D189" s="3"/>
      <c r="E189" s="3"/>
      <c r="F189" s="3"/>
      <c r="G189" s="3"/>
      <c r="H189" s="3"/>
      <c r="I189" s="3"/>
      <c r="J189" s="3"/>
    </row>
    <row r="190" spans="1:10" ht="12.95" customHeight="1">
      <c r="A190" s="3"/>
      <c r="B190" s="579" t="s">
        <v>196</v>
      </c>
      <c r="C190" s="579"/>
      <c r="D190" s="579"/>
      <c r="E190" s="3"/>
      <c r="F190" s="3"/>
      <c r="G190" s="3"/>
      <c r="H190" s="3"/>
      <c r="I190" s="3"/>
      <c r="J190" s="3"/>
    </row>
    <row r="191" spans="1:10" ht="12.95" customHeight="1">
      <c r="A191" s="3"/>
      <c r="B191" s="4"/>
      <c r="C191" s="3"/>
      <c r="D191" s="3"/>
      <c r="E191" s="3"/>
      <c r="F191" s="3"/>
      <c r="G191" s="3"/>
      <c r="H191" s="3"/>
      <c r="I191" s="3"/>
      <c r="J191" s="3"/>
    </row>
    <row r="192" spans="1:10" ht="15.75" thickBot="1"/>
    <row r="193" spans="2:8">
      <c r="B193" s="188" t="s">
        <v>836</v>
      </c>
      <c r="C193" s="189"/>
      <c r="D193" s="190"/>
      <c r="E193" s="191"/>
      <c r="F193" s="192"/>
      <c r="G193" s="192"/>
      <c r="H193" s="193"/>
    </row>
    <row r="194" spans="2:8" ht="15.75" thickBot="1">
      <c r="B194" s="194" t="s">
        <v>837</v>
      </c>
      <c r="C194" s="105"/>
      <c r="D194" s="195"/>
      <c r="E194" s="195"/>
      <c r="F194" s="105"/>
      <c r="G194" s="196"/>
      <c r="H194" s="197"/>
    </row>
    <row r="195" spans="2:8" ht="36">
      <c r="B195" s="600" t="s">
        <v>838</v>
      </c>
      <c r="C195" s="602" t="s">
        <v>839</v>
      </c>
      <c r="D195" s="249" t="s">
        <v>840</v>
      </c>
      <c r="E195" s="249" t="s">
        <v>840</v>
      </c>
      <c r="F195" s="250" t="s">
        <v>841</v>
      </c>
      <c r="G195" s="196"/>
      <c r="H195" s="197"/>
    </row>
    <row r="196" spans="2:8">
      <c r="B196" s="601"/>
      <c r="C196" s="603"/>
      <c r="D196" s="199" t="s">
        <v>842</v>
      </c>
      <c r="E196" s="199" t="s">
        <v>843</v>
      </c>
      <c r="F196" s="251" t="s">
        <v>842</v>
      </c>
      <c r="G196" s="196"/>
      <c r="H196" s="197"/>
    </row>
    <row r="197" spans="2:8" ht="15.75" thickBot="1">
      <c r="B197" s="252" t="s">
        <v>131</v>
      </c>
      <c r="C197" s="253" t="s">
        <v>131</v>
      </c>
      <c r="D197" s="253" t="s">
        <v>131</v>
      </c>
      <c r="E197" s="253" t="s">
        <v>131</v>
      </c>
      <c r="F197" s="254" t="s">
        <v>131</v>
      </c>
      <c r="G197" s="196"/>
      <c r="H197" s="197"/>
    </row>
    <row r="198" spans="2:8">
      <c r="B198" s="200" t="s">
        <v>844</v>
      </c>
      <c r="C198" s="201"/>
      <c r="D198" s="201"/>
      <c r="E198" s="201"/>
      <c r="F198" s="201"/>
      <c r="G198" s="196"/>
      <c r="H198" s="197"/>
    </row>
    <row r="199" spans="2:8">
      <c r="B199" s="202"/>
      <c r="C199" s="105"/>
      <c r="D199" s="105"/>
      <c r="E199" s="105"/>
      <c r="F199" s="105"/>
      <c r="G199" s="196"/>
      <c r="H199" s="197"/>
    </row>
    <row r="200" spans="2:8" ht="15.75" thickBot="1">
      <c r="B200" s="202" t="s">
        <v>891</v>
      </c>
      <c r="C200" s="105"/>
      <c r="D200" s="105"/>
      <c r="E200" s="105"/>
      <c r="F200" s="105"/>
      <c r="G200" s="196"/>
      <c r="H200" s="197"/>
    </row>
    <row r="201" spans="2:8">
      <c r="B201" s="255" t="s">
        <v>892</v>
      </c>
      <c r="C201" s="324" t="s">
        <v>848</v>
      </c>
      <c r="D201" s="325" t="s">
        <v>893</v>
      </c>
      <c r="E201" s="105"/>
      <c r="F201" s="105"/>
      <c r="G201" s="196"/>
      <c r="H201" s="197"/>
    </row>
    <row r="202" spans="2:8">
      <c r="B202" s="203" t="s">
        <v>850</v>
      </c>
      <c r="C202" s="256"/>
      <c r="D202" s="256"/>
      <c r="E202" s="105"/>
      <c r="F202" s="105"/>
      <c r="G202" s="196"/>
      <c r="H202" s="197"/>
    </row>
    <row r="203" spans="2:8">
      <c r="B203" s="203" t="s">
        <v>946</v>
      </c>
      <c r="C203" s="256">
        <v>13.4023</v>
      </c>
      <c r="D203" s="256">
        <v>13.5684</v>
      </c>
      <c r="E203" s="105"/>
      <c r="F203" s="105"/>
      <c r="G203" s="196"/>
      <c r="H203" s="197"/>
    </row>
    <row r="204" spans="2:8">
      <c r="B204" s="203" t="s">
        <v>967</v>
      </c>
      <c r="C204" s="256">
        <v>10.709899999999999</v>
      </c>
      <c r="D204" s="256">
        <v>10.7271</v>
      </c>
      <c r="E204" s="105"/>
      <c r="F204" s="105"/>
      <c r="G204" s="205"/>
      <c r="H204" s="197"/>
    </row>
    <row r="205" spans="2:8">
      <c r="B205" s="203" t="s">
        <v>851</v>
      </c>
      <c r="C205" s="256"/>
      <c r="D205" s="256"/>
      <c r="E205" s="105"/>
      <c r="F205" s="105"/>
      <c r="G205" s="196"/>
      <c r="H205" s="197"/>
    </row>
    <row r="206" spans="2:8">
      <c r="B206" s="203" t="s">
        <v>947</v>
      </c>
      <c r="C206" s="256">
        <v>13.2887</v>
      </c>
      <c r="D206" s="256">
        <v>13.45</v>
      </c>
      <c r="E206" s="105"/>
      <c r="F206" s="105"/>
      <c r="G206" s="205"/>
      <c r="H206" s="197"/>
    </row>
    <row r="207" spans="2:8" ht="15.75" thickBot="1">
      <c r="B207" s="257" t="s">
        <v>968</v>
      </c>
      <c r="C207" s="326">
        <v>10.7698</v>
      </c>
      <c r="D207" s="326">
        <v>10.7981</v>
      </c>
      <c r="E207" s="105"/>
      <c r="F207" s="105"/>
      <c r="G207" s="205"/>
      <c r="H207" s="197"/>
    </row>
    <row r="208" spans="2:8">
      <c r="B208" s="194"/>
      <c r="C208" s="105"/>
      <c r="D208" s="105"/>
      <c r="E208" s="105"/>
      <c r="F208" s="105"/>
      <c r="G208" s="196"/>
      <c r="H208" s="197"/>
    </row>
    <row r="209" spans="2:8">
      <c r="B209" s="202" t="s">
        <v>948</v>
      </c>
      <c r="C209" s="207"/>
      <c r="D209" s="207"/>
      <c r="E209" s="207"/>
      <c r="F209" s="105"/>
      <c r="G209" s="196"/>
      <c r="H209" s="197"/>
    </row>
    <row r="210" spans="2:8">
      <c r="B210" s="202"/>
      <c r="C210" s="207"/>
      <c r="D210" s="207"/>
      <c r="E210" s="207"/>
      <c r="F210" s="105"/>
      <c r="G210" s="196"/>
      <c r="H210" s="197"/>
    </row>
    <row r="211" spans="2:8" ht="24">
      <c r="B211" s="258" t="s">
        <v>903</v>
      </c>
      <c r="C211" s="259" t="s">
        <v>916</v>
      </c>
      <c r="D211" s="259" t="s">
        <v>905</v>
      </c>
      <c r="E211" s="259" t="s">
        <v>910</v>
      </c>
      <c r="F211" s="105"/>
      <c r="G211" s="196"/>
      <c r="H211" s="260"/>
    </row>
    <row r="212" spans="2:8" ht="24">
      <c r="B212" s="261" t="s">
        <v>907</v>
      </c>
      <c r="C212" s="262" t="s">
        <v>917</v>
      </c>
      <c r="D212" s="263">
        <v>0.11531492</v>
      </c>
      <c r="E212" s="263">
        <v>0.11531492</v>
      </c>
      <c r="F212" s="264"/>
      <c r="G212" s="196"/>
      <c r="H212" s="260"/>
    </row>
    <row r="213" spans="2:8" ht="24">
      <c r="B213" s="261" t="s">
        <v>907</v>
      </c>
      <c r="C213" s="262" t="s">
        <v>919</v>
      </c>
      <c r="D213" s="263">
        <v>0.10233299999999999</v>
      </c>
      <c r="E213" s="263">
        <v>0.10233299999999999</v>
      </c>
      <c r="F213" s="264"/>
      <c r="G213" s="196"/>
      <c r="H213" s="260"/>
    </row>
    <row r="214" spans="2:8">
      <c r="B214" s="265"/>
      <c r="C214" s="266"/>
      <c r="D214" s="267"/>
      <c r="E214" s="267"/>
      <c r="F214" s="264"/>
      <c r="G214" s="196"/>
      <c r="H214" s="260"/>
    </row>
    <row r="215" spans="2:8" ht="30.75" customHeight="1">
      <c r="B215" s="592" t="s">
        <v>920</v>
      </c>
      <c r="C215" s="593"/>
      <c r="D215" s="593"/>
      <c r="E215" s="593"/>
      <c r="F215" s="593"/>
      <c r="G215" s="593"/>
      <c r="H215" s="594"/>
    </row>
    <row r="216" spans="2:8">
      <c r="B216" s="265"/>
      <c r="C216" s="266"/>
      <c r="D216" s="267"/>
      <c r="E216" s="267"/>
      <c r="F216" s="264"/>
      <c r="G216" s="196"/>
      <c r="H216" s="260"/>
    </row>
    <row r="217" spans="2:8">
      <c r="B217" s="202" t="s">
        <v>949</v>
      </c>
      <c r="C217" s="207"/>
      <c r="D217" s="268"/>
      <c r="E217" s="207"/>
      <c r="F217" s="105"/>
      <c r="G217" s="196"/>
      <c r="H217" s="197"/>
    </row>
    <row r="218" spans="2:8">
      <c r="B218" s="202"/>
      <c r="C218" s="207"/>
      <c r="D218" s="268"/>
      <c r="E218" s="207"/>
      <c r="F218" s="105"/>
      <c r="G218" s="196"/>
      <c r="H218" s="197"/>
    </row>
    <row r="219" spans="2:8">
      <c r="B219" s="202" t="s">
        <v>950</v>
      </c>
      <c r="C219" s="207"/>
      <c r="D219" s="268"/>
      <c r="E219" s="207"/>
      <c r="F219" s="105"/>
      <c r="G219" s="196"/>
      <c r="H219" s="197"/>
    </row>
    <row r="220" spans="2:8">
      <c r="B220" s="226" t="s">
        <v>854</v>
      </c>
      <c r="C220" s="207"/>
      <c r="D220" s="268"/>
      <c r="E220" s="207"/>
      <c r="F220" s="105"/>
      <c r="G220" s="196"/>
      <c r="H220" s="197"/>
    </row>
    <row r="221" spans="2:8">
      <c r="B221" s="226"/>
      <c r="C221" s="207"/>
      <c r="D221" s="268"/>
      <c r="E221" s="268"/>
      <c r="F221" s="105"/>
      <c r="G221" s="196"/>
      <c r="H221" s="197"/>
    </row>
    <row r="222" spans="2:8">
      <c r="B222" s="202" t="s">
        <v>951</v>
      </c>
      <c r="C222" s="207"/>
      <c r="D222" s="268"/>
      <c r="E222" s="268"/>
      <c r="F222" s="105"/>
      <c r="G222" s="196"/>
      <c r="H222" s="197"/>
    </row>
    <row r="223" spans="2:8">
      <c r="B223" s="202"/>
      <c r="C223" s="207"/>
      <c r="D223" s="268"/>
      <c r="E223" s="268"/>
      <c r="F223" s="105"/>
      <c r="G223" s="196"/>
      <c r="H223" s="197"/>
    </row>
    <row r="224" spans="2:8">
      <c r="B224" s="202" t="s">
        <v>952</v>
      </c>
      <c r="C224" s="207"/>
      <c r="D224" s="268"/>
      <c r="E224" s="268"/>
      <c r="F224" s="105"/>
      <c r="G224" s="196"/>
      <c r="H224" s="197"/>
    </row>
    <row r="225" spans="2:8">
      <c r="B225" s="227"/>
      <c r="C225" s="207"/>
      <c r="D225" s="207"/>
      <c r="E225" s="268"/>
      <c r="F225" s="105"/>
      <c r="G225" s="196"/>
      <c r="H225" s="197"/>
    </row>
    <row r="226" spans="2:8">
      <c r="B226" s="202" t="s">
        <v>953</v>
      </c>
      <c r="C226" s="207"/>
      <c r="D226" s="207"/>
      <c r="E226" s="207"/>
      <c r="F226" s="105"/>
      <c r="G226" s="196"/>
      <c r="H226" s="197"/>
    </row>
    <row r="227" spans="2:8">
      <c r="B227" s="202"/>
      <c r="C227" s="207"/>
      <c r="D227" s="207"/>
      <c r="E227" s="207"/>
      <c r="F227" s="105"/>
      <c r="G227" s="196"/>
      <c r="H227" s="197"/>
    </row>
    <row r="228" spans="2:8">
      <c r="B228" s="202" t="s">
        <v>954</v>
      </c>
      <c r="C228" s="207"/>
      <c r="D228" s="207"/>
      <c r="E228" s="207"/>
      <c r="F228" s="105"/>
      <c r="G228" s="196"/>
      <c r="H228" s="197"/>
    </row>
    <row r="229" spans="2:8">
      <c r="B229" s="202"/>
      <c r="C229" s="207"/>
      <c r="D229" s="207"/>
      <c r="E229" s="207"/>
      <c r="F229" s="105"/>
      <c r="G229" s="196"/>
      <c r="H229" s="197"/>
    </row>
    <row r="230" spans="2:8" ht="15.75" thickBot="1">
      <c r="B230" s="202" t="s">
        <v>929</v>
      </c>
      <c r="C230" s="207"/>
      <c r="D230" s="207"/>
      <c r="E230" s="207"/>
      <c r="F230" s="105"/>
      <c r="G230" s="268"/>
      <c r="H230" s="197"/>
    </row>
    <row r="231" spans="2:8">
      <c r="B231" s="269" t="s">
        <v>930</v>
      </c>
      <c r="C231" s="270"/>
      <c r="D231" s="270"/>
      <c r="E231" s="270"/>
      <c r="F231" s="271">
        <v>0.49</v>
      </c>
      <c r="G231" s="268"/>
      <c r="H231" s="197"/>
    </row>
    <row r="232" spans="2:8">
      <c r="B232" s="272" t="s">
        <v>931</v>
      </c>
      <c r="C232" s="273"/>
      <c r="D232" s="273"/>
      <c r="E232" s="273"/>
      <c r="F232" s="274">
        <f>64.13-F235</f>
        <v>58.769999999999996</v>
      </c>
      <c r="G232" s="268"/>
      <c r="H232" s="197"/>
    </row>
    <row r="233" spans="2:8">
      <c r="B233" s="272" t="s">
        <v>932</v>
      </c>
      <c r="C233" s="273"/>
      <c r="D233" s="273"/>
      <c r="E233" s="273"/>
      <c r="F233" s="274">
        <v>10.1</v>
      </c>
      <c r="G233" s="268"/>
      <c r="H233" s="197"/>
    </row>
    <row r="234" spans="2:8">
      <c r="B234" s="272" t="s">
        <v>955</v>
      </c>
      <c r="C234" s="273"/>
      <c r="D234" s="273"/>
      <c r="E234" s="273"/>
      <c r="F234" s="274">
        <f>(G32)*100</f>
        <v>23.14</v>
      </c>
      <c r="G234" s="275"/>
      <c r="H234" s="197"/>
    </row>
    <row r="235" spans="2:8">
      <c r="B235" s="272" t="s">
        <v>956</v>
      </c>
      <c r="C235" s="273"/>
      <c r="D235" s="273"/>
      <c r="E235" s="273"/>
      <c r="F235" s="274">
        <v>5.36</v>
      </c>
      <c r="G235" s="276"/>
      <c r="H235" s="197"/>
    </row>
    <row r="236" spans="2:8" ht="15.75" thickBot="1">
      <c r="B236" s="277" t="s">
        <v>933</v>
      </c>
      <c r="C236" s="278"/>
      <c r="D236" s="278"/>
      <c r="E236" s="278"/>
      <c r="F236" s="279">
        <f>(G165+G169+G162)*100</f>
        <v>2.1399999999999997</v>
      </c>
      <c r="G236" s="276"/>
      <c r="H236" s="197"/>
    </row>
    <row r="237" spans="2:8">
      <c r="B237" s="202"/>
      <c r="C237" s="207"/>
      <c r="D237" s="207"/>
      <c r="E237" s="207"/>
      <c r="F237" s="280"/>
      <c r="G237" s="196"/>
      <c r="H237" s="197"/>
    </row>
    <row r="238" spans="2:8">
      <c r="B238" s="202"/>
      <c r="C238" s="207"/>
      <c r="D238" s="207"/>
      <c r="E238" s="207"/>
      <c r="F238" s="105"/>
      <c r="G238" s="196"/>
      <c r="H238" s="197"/>
    </row>
    <row r="239" spans="2:8">
      <c r="B239" s="202" t="s">
        <v>934</v>
      </c>
      <c r="C239" s="207"/>
      <c r="D239" s="207"/>
      <c r="E239" s="207"/>
      <c r="F239" s="105"/>
      <c r="G239" s="196"/>
      <c r="H239" s="197"/>
    </row>
    <row r="240" spans="2:8">
      <c r="B240" s="272" t="s">
        <v>935</v>
      </c>
      <c r="C240" s="281"/>
      <c r="D240" s="281"/>
      <c r="E240" s="281"/>
      <c r="F240" s="282">
        <f>F231+F232</f>
        <v>59.26</v>
      </c>
      <c r="G240" s="283"/>
      <c r="H240" s="197"/>
    </row>
    <row r="241" spans="2:8">
      <c r="B241" s="272" t="s">
        <v>957</v>
      </c>
      <c r="C241" s="281"/>
      <c r="D241" s="281"/>
      <c r="E241" s="281"/>
      <c r="F241" s="282">
        <f>F235</f>
        <v>5.36</v>
      </c>
      <c r="G241" s="283"/>
      <c r="H241" s="197"/>
    </row>
    <row r="242" spans="2:8">
      <c r="B242" s="272" t="s">
        <v>958</v>
      </c>
      <c r="C242" s="281"/>
      <c r="D242" s="281"/>
      <c r="E242" s="281"/>
      <c r="F242" s="282">
        <f>F234</f>
        <v>23.14</v>
      </c>
      <c r="G242" s="284"/>
      <c r="H242" s="197"/>
    </row>
    <row r="243" spans="2:8">
      <c r="B243" s="272" t="s">
        <v>936</v>
      </c>
      <c r="C243" s="281"/>
      <c r="D243" s="281"/>
      <c r="E243" s="281"/>
      <c r="F243" s="282">
        <f>F233</f>
        <v>10.1</v>
      </c>
      <c r="G243" s="284"/>
      <c r="H243" s="197"/>
    </row>
    <row r="244" spans="2:8">
      <c r="B244" s="272" t="s">
        <v>933</v>
      </c>
      <c r="C244" s="281"/>
      <c r="D244" s="281"/>
      <c r="E244" s="281"/>
      <c r="F244" s="282">
        <f>F236</f>
        <v>2.1399999999999997</v>
      </c>
      <c r="G244" s="283"/>
      <c r="H244" s="322"/>
    </row>
    <row r="245" spans="2:8">
      <c r="B245" s="202"/>
      <c r="C245" s="237"/>
      <c r="D245" s="237"/>
      <c r="E245" s="237"/>
      <c r="F245" s="238"/>
      <c r="G245" s="196"/>
      <c r="H245" s="197"/>
    </row>
    <row r="246" spans="2:8">
      <c r="B246" s="202" t="s">
        <v>937</v>
      </c>
      <c r="C246" s="237"/>
      <c r="D246" s="237"/>
      <c r="E246" s="237"/>
      <c r="F246" s="285"/>
      <c r="G246" s="196"/>
      <c r="H246" s="197"/>
    </row>
    <row r="247" spans="2:8" ht="15.75" thickBot="1">
      <c r="B247" s="286"/>
      <c r="C247" s="287"/>
      <c r="D247" s="287"/>
      <c r="E247" s="288"/>
      <c r="F247" s="289"/>
      <c r="G247" s="288"/>
      <c r="H247" s="290"/>
    </row>
    <row r="248" spans="2:8">
      <c r="B248" s="291" t="s">
        <v>959</v>
      </c>
      <c r="C248" s="292"/>
      <c r="D248" s="292"/>
      <c r="E248" s="292"/>
      <c r="F248" s="293"/>
      <c r="G248" s="294"/>
      <c r="H248" s="193"/>
    </row>
    <row r="249" spans="2:8">
      <c r="B249" s="202"/>
      <c r="C249" s="237"/>
      <c r="D249" s="237"/>
      <c r="E249" s="237"/>
      <c r="F249" s="285"/>
      <c r="G249" s="196"/>
      <c r="H249" s="197"/>
    </row>
    <row r="250" spans="2:8">
      <c r="B250" s="295" t="s">
        <v>960</v>
      </c>
      <c r="C250" s="296"/>
      <c r="D250" s="296"/>
      <c r="E250" s="296"/>
      <c r="F250" s="297"/>
      <c r="G250" s="196"/>
      <c r="H250" s="197"/>
    </row>
    <row r="251" spans="2:8" ht="78.75">
      <c r="B251" s="298" t="s">
        <v>861</v>
      </c>
      <c r="C251" s="299" t="s">
        <v>862</v>
      </c>
      <c r="D251" s="299" t="s">
        <v>678</v>
      </c>
      <c r="E251" s="299" t="s">
        <v>863</v>
      </c>
      <c r="F251" s="299" t="s">
        <v>864</v>
      </c>
      <c r="G251" s="299" t="s">
        <v>865</v>
      </c>
      <c r="H251" s="197"/>
    </row>
    <row r="252" spans="2:8" ht="15.75">
      <c r="B252" s="300" t="s">
        <v>272</v>
      </c>
      <c r="C252" s="107">
        <v>45470</v>
      </c>
      <c r="D252" s="108" t="s">
        <v>867</v>
      </c>
      <c r="E252" s="282">
        <v>397.3125</v>
      </c>
      <c r="F252" s="282">
        <v>401.5</v>
      </c>
      <c r="G252" s="604">
        <f>47865925.46/100000</f>
        <v>478.6592546</v>
      </c>
      <c r="H252" s="197"/>
    </row>
    <row r="253" spans="2:8" ht="15.75">
      <c r="B253" s="300" t="s">
        <v>43</v>
      </c>
      <c r="C253" s="107">
        <v>45442</v>
      </c>
      <c r="D253" s="108" t="s">
        <v>867</v>
      </c>
      <c r="E253" s="282">
        <v>1480.0733</v>
      </c>
      <c r="F253" s="282">
        <v>1358.85</v>
      </c>
      <c r="G253" s="605"/>
      <c r="H253" s="197"/>
    </row>
    <row r="254" spans="2:8" ht="15.75">
      <c r="B254" s="300" t="s">
        <v>21</v>
      </c>
      <c r="C254" s="107">
        <v>45470</v>
      </c>
      <c r="D254" s="108" t="s">
        <v>867</v>
      </c>
      <c r="E254" s="282">
        <v>1525.9118000000001</v>
      </c>
      <c r="F254" s="301">
        <v>1523.3</v>
      </c>
      <c r="G254" s="605"/>
      <c r="H254" s="197"/>
    </row>
    <row r="255" spans="2:8" ht="15.75">
      <c r="B255" s="300" t="s">
        <v>21</v>
      </c>
      <c r="C255" s="107">
        <v>45442</v>
      </c>
      <c r="D255" s="108" t="s">
        <v>867</v>
      </c>
      <c r="E255" s="282">
        <v>1506.6879373737374</v>
      </c>
      <c r="F255" s="301">
        <v>1513.2</v>
      </c>
      <c r="G255" s="605"/>
      <c r="H255" s="197"/>
    </row>
    <row r="256" spans="2:8" ht="15.75">
      <c r="B256" s="300" t="s">
        <v>270</v>
      </c>
      <c r="C256" s="107">
        <v>45470</v>
      </c>
      <c r="D256" s="108" t="s">
        <v>867</v>
      </c>
      <c r="E256" s="282">
        <v>171.50409999999999</v>
      </c>
      <c r="F256" s="301">
        <v>170.95</v>
      </c>
      <c r="G256" s="605"/>
      <c r="H256" s="197"/>
    </row>
    <row r="257" spans="2:8" ht="15.75">
      <c r="B257" s="300" t="s">
        <v>49</v>
      </c>
      <c r="C257" s="107">
        <v>45470</v>
      </c>
      <c r="D257" s="108" t="s">
        <v>867</v>
      </c>
      <c r="E257" s="282">
        <v>1634.9666</v>
      </c>
      <c r="F257" s="301">
        <v>1648</v>
      </c>
      <c r="G257" s="605"/>
      <c r="H257" s="197"/>
    </row>
    <row r="258" spans="2:8" ht="15.75">
      <c r="B258" s="300" t="s">
        <v>267</v>
      </c>
      <c r="C258" s="107">
        <v>45470</v>
      </c>
      <c r="D258" s="108" t="s">
        <v>867</v>
      </c>
      <c r="E258" s="282">
        <v>168.90450000000001</v>
      </c>
      <c r="F258" s="301">
        <v>166.4</v>
      </c>
      <c r="G258" s="605"/>
      <c r="H258" s="197"/>
    </row>
    <row r="259" spans="2:8" ht="15.75">
      <c r="B259" s="300" t="s">
        <v>111</v>
      </c>
      <c r="C259" s="107">
        <v>45442</v>
      </c>
      <c r="D259" s="108" t="s">
        <v>867</v>
      </c>
      <c r="E259" s="282">
        <v>987.60710960735173</v>
      </c>
      <c r="F259" s="301">
        <v>1015.7</v>
      </c>
      <c r="G259" s="605"/>
      <c r="H259" s="197"/>
    </row>
    <row r="260" spans="2:8">
      <c r="B260" s="300" t="s">
        <v>961</v>
      </c>
      <c r="C260" s="104"/>
      <c r="D260" s="104"/>
      <c r="E260" s="302"/>
      <c r="F260" s="302"/>
      <c r="G260" s="303"/>
      <c r="H260" s="197"/>
    </row>
    <row r="261" spans="2:8">
      <c r="B261" s="226"/>
      <c r="C261" s="105"/>
      <c r="D261" s="105"/>
      <c r="E261" s="304"/>
      <c r="F261" s="304"/>
      <c r="G261" s="305"/>
      <c r="H261" s="197"/>
    </row>
    <row r="262" spans="2:8" ht="15.75">
      <c r="B262" s="412" t="s">
        <v>962</v>
      </c>
      <c r="C262" s="413"/>
      <c r="D262" s="414"/>
      <c r="E262" s="378"/>
      <c r="F262" s="306"/>
      <c r="G262" s="306"/>
      <c r="H262" s="307"/>
    </row>
    <row r="263" spans="2:8" ht="15.75">
      <c r="B263" s="415" t="s">
        <v>871</v>
      </c>
      <c r="C263" s="416"/>
      <c r="D263" s="416"/>
      <c r="E263" s="416"/>
      <c r="F263" s="306"/>
      <c r="G263" s="306"/>
      <c r="H263" s="307"/>
    </row>
    <row r="264" spans="2:8" ht="15.75">
      <c r="B264" s="415" t="s">
        <v>872</v>
      </c>
      <c r="C264" s="416"/>
      <c r="D264" s="416"/>
      <c r="E264" s="175">
        <v>146</v>
      </c>
      <c r="F264" s="109"/>
      <c r="G264" s="109"/>
      <c r="H264" s="307"/>
    </row>
    <row r="265" spans="2:8" ht="15.75">
      <c r="B265" s="415" t="s">
        <v>873</v>
      </c>
      <c r="C265" s="416"/>
      <c r="D265" s="416"/>
      <c r="E265" s="175">
        <v>146</v>
      </c>
      <c r="F265" s="109"/>
      <c r="G265" s="109"/>
      <c r="H265" s="307"/>
    </row>
    <row r="266" spans="2:8" ht="15.75">
      <c r="B266" s="415" t="s">
        <v>874</v>
      </c>
      <c r="C266" s="416"/>
      <c r="D266" s="416"/>
      <c r="E266" s="175"/>
      <c r="F266" s="109"/>
      <c r="G266" s="109"/>
      <c r="H266" s="307"/>
    </row>
    <row r="267" spans="2:8" ht="15.75">
      <c r="B267" s="415" t="s">
        <v>875</v>
      </c>
      <c r="C267" s="416"/>
      <c r="D267" s="416"/>
      <c r="E267" s="175"/>
      <c r="F267" s="109"/>
      <c r="G267" s="109"/>
      <c r="H267" s="307"/>
    </row>
    <row r="268" spans="2:8" ht="15.75">
      <c r="B268" s="415" t="s">
        <v>876</v>
      </c>
      <c r="C268" s="416"/>
      <c r="D268" s="416"/>
      <c r="E268" s="175">
        <v>168864025.66</v>
      </c>
      <c r="F268" s="109"/>
      <c r="G268" s="109"/>
      <c r="H268" s="307"/>
    </row>
    <row r="269" spans="2:8" ht="15.75">
      <c r="B269" s="415" t="s">
        <v>877</v>
      </c>
      <c r="C269" s="416"/>
      <c r="D269" s="416"/>
      <c r="E269" s="175">
        <v>168296724.59</v>
      </c>
      <c r="F269" s="109"/>
      <c r="G269" s="109"/>
      <c r="H269" s="307"/>
    </row>
    <row r="270" spans="2:8" ht="15.75">
      <c r="B270" s="415" t="s">
        <v>878</v>
      </c>
      <c r="C270" s="416"/>
      <c r="D270" s="416"/>
      <c r="E270" s="175"/>
      <c r="F270" s="109"/>
      <c r="G270" s="110"/>
      <c r="H270" s="307"/>
    </row>
    <row r="271" spans="2:8" ht="15.75">
      <c r="B271" s="415" t="s">
        <v>879</v>
      </c>
      <c r="C271" s="416"/>
      <c r="D271" s="416"/>
      <c r="E271" s="175">
        <f>E269-E268</f>
        <v>-567301.06999999285</v>
      </c>
      <c r="F271" s="109"/>
      <c r="G271" s="111"/>
      <c r="H271" s="307"/>
    </row>
    <row r="272" spans="2:8" ht="15.75">
      <c r="B272" s="308"/>
      <c r="C272" s="306"/>
      <c r="D272" s="306"/>
      <c r="E272" s="309"/>
      <c r="F272" s="109"/>
      <c r="G272" s="111"/>
      <c r="H272" s="307"/>
    </row>
    <row r="273" spans="2:8" ht="15.75">
      <c r="B273" s="112" t="s">
        <v>880</v>
      </c>
      <c r="C273" s="113"/>
      <c r="D273" s="113"/>
      <c r="E273" s="114"/>
      <c r="F273" s="109"/>
      <c r="G273" s="109"/>
      <c r="H273" s="307"/>
    </row>
    <row r="274" spans="2:8">
      <c r="B274" s="226"/>
      <c r="C274" s="105"/>
      <c r="D274" s="105"/>
      <c r="E274" s="304"/>
      <c r="F274" s="304"/>
      <c r="G274" s="305"/>
      <c r="H274" s="197"/>
    </row>
    <row r="275" spans="2:8">
      <c r="B275" s="310" t="s">
        <v>963</v>
      </c>
      <c r="C275" s="311"/>
      <c r="D275" s="311"/>
      <c r="E275" s="105"/>
      <c r="F275" s="105"/>
      <c r="G275" s="105"/>
      <c r="H275" s="197"/>
    </row>
    <row r="276" spans="2:8">
      <c r="B276" s="194"/>
      <c r="C276" s="105"/>
      <c r="D276" s="105"/>
      <c r="E276" s="105"/>
      <c r="F276" s="312"/>
      <c r="G276" s="312"/>
      <c r="H276" s="197"/>
    </row>
    <row r="277" spans="2:8">
      <c r="B277" s="310" t="s">
        <v>964</v>
      </c>
      <c r="C277" s="311"/>
      <c r="D277" s="311"/>
      <c r="E277" s="105"/>
      <c r="F277" s="313"/>
      <c r="G277" s="312"/>
      <c r="H277" s="197"/>
    </row>
    <row r="278" spans="2:8">
      <c r="B278" s="314"/>
      <c r="C278" s="315"/>
      <c r="D278" s="315"/>
      <c r="E278" s="105"/>
      <c r="F278" s="105"/>
      <c r="G278" s="105"/>
      <c r="H278" s="197"/>
    </row>
    <row r="279" spans="2:8">
      <c r="B279" s="310" t="s">
        <v>965</v>
      </c>
      <c r="C279" s="311"/>
      <c r="D279" s="311"/>
      <c r="E279" s="105"/>
      <c r="F279" s="313"/>
      <c r="G279" s="105"/>
      <c r="H279" s="197"/>
    </row>
    <row r="280" spans="2:8">
      <c r="B280" s="316"/>
      <c r="C280" s="317"/>
      <c r="D280" s="317"/>
      <c r="E280" s="317"/>
      <c r="F280" s="317"/>
      <c r="G280" s="105"/>
      <c r="H280" s="197"/>
    </row>
    <row r="281" spans="2:8">
      <c r="B281" s="310" t="s">
        <v>966</v>
      </c>
      <c r="C281" s="311"/>
      <c r="D281" s="311"/>
      <c r="E281" s="105"/>
      <c r="F281" s="105"/>
      <c r="G281" s="105"/>
      <c r="H281" s="197"/>
    </row>
    <row r="282" spans="2:8">
      <c r="B282" s="323" t="s">
        <v>884</v>
      </c>
      <c r="C282" s="318"/>
      <c r="D282" s="318"/>
      <c r="E282" s="104">
        <v>320</v>
      </c>
      <c r="F282" s="105"/>
      <c r="G282" s="105"/>
      <c r="H282" s="197"/>
    </row>
    <row r="283" spans="2:8">
      <c r="B283" s="323" t="s">
        <v>885</v>
      </c>
      <c r="C283" s="318"/>
      <c r="D283" s="318"/>
      <c r="E283" s="319">
        <v>354710000</v>
      </c>
      <c r="F283" s="105"/>
      <c r="G283" s="105"/>
      <c r="H283" s="197"/>
    </row>
    <row r="284" spans="2:8">
      <c r="B284" s="323" t="s">
        <v>886</v>
      </c>
      <c r="C284" s="318"/>
      <c r="D284" s="318"/>
      <c r="E284" s="319">
        <v>1806583</v>
      </c>
      <c r="F284" s="105"/>
      <c r="G284" s="105"/>
      <c r="H284" s="197"/>
    </row>
    <row r="285" spans="2:8">
      <c r="B285" s="194"/>
      <c r="C285" s="105"/>
      <c r="D285" s="105"/>
      <c r="E285" s="105"/>
      <c r="F285" s="105"/>
      <c r="G285" s="105"/>
      <c r="H285" s="197"/>
    </row>
    <row r="286" spans="2:8" ht="15.75" thickBot="1">
      <c r="B286" s="320" t="s">
        <v>887</v>
      </c>
      <c r="C286" s="321"/>
      <c r="D286" s="321"/>
      <c r="E286" s="321"/>
      <c r="F286" s="321"/>
      <c r="G286" s="321"/>
      <c r="H286" s="290"/>
    </row>
    <row r="289" spans="2:10">
      <c r="B289" s="566" t="s">
        <v>1027</v>
      </c>
      <c r="C289" s="566"/>
      <c r="D289" s="566"/>
      <c r="E289" s="566"/>
      <c r="F289" s="566"/>
      <c r="G289" s="566"/>
      <c r="H289" s="566"/>
      <c r="I289" s="566"/>
      <c r="J289" s="443"/>
    </row>
    <row r="290" spans="2:10">
      <c r="B290" s="577" t="s">
        <v>980</v>
      </c>
      <c r="C290" s="578" t="s">
        <v>981</v>
      </c>
      <c r="D290" s="578"/>
      <c r="E290" s="437" t="s">
        <v>982</v>
      </c>
      <c r="F290" s="437" t="s">
        <v>983</v>
      </c>
      <c r="G290" s="578" t="s">
        <v>984</v>
      </c>
      <c r="H290" s="578"/>
      <c r="I290" s="578"/>
      <c r="J290" s="578"/>
    </row>
    <row r="291" spans="2:10" ht="64.5">
      <c r="B291" s="577"/>
      <c r="C291" s="437" t="s">
        <v>1028</v>
      </c>
      <c r="D291" s="437" t="s">
        <v>1029</v>
      </c>
      <c r="E291" s="437" t="s">
        <v>1030</v>
      </c>
      <c r="F291" s="437" t="s">
        <v>1031</v>
      </c>
      <c r="G291" s="437" t="s">
        <v>1028</v>
      </c>
      <c r="H291" s="437" t="s">
        <v>1029</v>
      </c>
      <c r="I291" s="437" t="s">
        <v>1030</v>
      </c>
      <c r="J291" s="437" t="s">
        <v>1031</v>
      </c>
    </row>
    <row r="292" spans="2:10">
      <c r="B292" s="464" t="s">
        <v>1032</v>
      </c>
      <c r="C292" s="438">
        <v>0.10639432149457617</v>
      </c>
      <c r="D292" s="438">
        <v>0.10970710650397408</v>
      </c>
      <c r="E292" s="438">
        <v>6.9646535079881167E-2</v>
      </c>
      <c r="F292" s="438">
        <v>3.4824159463811677E-2</v>
      </c>
      <c r="G292" s="465">
        <v>13450</v>
      </c>
      <c r="H292" s="465">
        <v>13568.4</v>
      </c>
      <c r="I292" s="465">
        <v>12181.986294878116</v>
      </c>
      <c r="J292" s="465">
        <v>11055.577177805151</v>
      </c>
    </row>
    <row r="293" spans="2:10">
      <c r="B293" s="445" t="s">
        <v>990</v>
      </c>
      <c r="C293" s="438">
        <v>0.16076468638012265</v>
      </c>
      <c r="D293" s="438">
        <v>0.16422419936475863</v>
      </c>
      <c r="E293" s="438">
        <v>0.10754321134877975</v>
      </c>
      <c r="F293" s="438">
        <v>6.2238817354780762E-2</v>
      </c>
      <c r="G293" s="465">
        <v>11621.878510325758</v>
      </c>
      <c r="H293" s="465">
        <v>11656.801175267829</v>
      </c>
      <c r="I293" s="465">
        <v>11084.73430474648</v>
      </c>
      <c r="J293" s="465">
        <v>10627.660989413371</v>
      </c>
    </row>
    <row r="294" spans="2:10">
      <c r="B294" s="440"/>
      <c r="C294" s="429"/>
      <c r="D294" s="441"/>
      <c r="E294" s="429"/>
      <c r="F294" s="429"/>
      <c r="G294" s="429"/>
      <c r="H294" s="429"/>
      <c r="I294" s="429"/>
      <c r="J294" s="429"/>
    </row>
    <row r="295" spans="2:10">
      <c r="B295" s="429"/>
      <c r="C295" s="429"/>
      <c r="D295" s="429"/>
      <c r="E295" s="429"/>
      <c r="F295" s="429"/>
      <c r="G295" s="429"/>
      <c r="H295" s="429"/>
      <c r="I295" s="429"/>
      <c r="J295" s="429"/>
    </row>
    <row r="296" spans="2:10">
      <c r="B296" s="566" t="s">
        <v>1033</v>
      </c>
      <c r="C296" s="566"/>
      <c r="D296" s="566"/>
      <c r="E296" s="566"/>
      <c r="F296" s="566"/>
      <c r="G296" s="429"/>
      <c r="H296" s="429"/>
      <c r="I296" s="429"/>
      <c r="J296" s="429"/>
    </row>
    <row r="297" spans="2:10" ht="39">
      <c r="B297" s="446"/>
      <c r="C297" s="457" t="s">
        <v>1032</v>
      </c>
      <c r="D297" s="437" t="s">
        <v>990</v>
      </c>
      <c r="E297" s="437" t="s">
        <v>991</v>
      </c>
      <c r="F297" s="437" t="s">
        <v>992</v>
      </c>
      <c r="G297" s="429"/>
      <c r="H297" s="429"/>
      <c r="I297" s="429"/>
      <c r="J297" s="429"/>
    </row>
    <row r="298" spans="2:10">
      <c r="B298" s="436" t="s">
        <v>995</v>
      </c>
      <c r="C298" s="458">
        <v>360000</v>
      </c>
      <c r="D298" s="458">
        <v>120000</v>
      </c>
      <c r="E298" s="452" t="s">
        <v>1026</v>
      </c>
      <c r="F298" s="452" t="s">
        <v>1026</v>
      </c>
      <c r="G298" s="429"/>
      <c r="H298" s="429"/>
      <c r="I298" s="429"/>
      <c r="J298" s="429"/>
    </row>
    <row r="299" spans="2:10">
      <c r="B299" s="436" t="s">
        <v>996</v>
      </c>
      <c r="C299" s="458">
        <v>434377.92620318098</v>
      </c>
      <c r="D299" s="458">
        <v>131077.68462368299</v>
      </c>
      <c r="E299" s="452" t="s">
        <v>1026</v>
      </c>
      <c r="F299" s="452" t="s">
        <v>1026</v>
      </c>
      <c r="G299" s="429"/>
      <c r="H299" s="429"/>
      <c r="I299" s="429"/>
      <c r="J299" s="429"/>
    </row>
    <row r="300" spans="2:10">
      <c r="B300" s="436" t="s">
        <v>997</v>
      </c>
      <c r="C300" s="452">
        <v>0.12622280459863999</v>
      </c>
      <c r="D300" s="452">
        <v>0.176162726107988</v>
      </c>
      <c r="E300" s="452" t="s">
        <v>1026</v>
      </c>
      <c r="F300" s="452" t="s">
        <v>1026</v>
      </c>
      <c r="G300" s="429"/>
      <c r="H300" s="429"/>
      <c r="I300" s="429"/>
      <c r="J300" s="441"/>
    </row>
    <row r="301" spans="2:10">
      <c r="B301" s="436" t="s">
        <v>1034</v>
      </c>
      <c r="C301" s="452">
        <v>8.3528227890653409E-2</v>
      </c>
      <c r="D301" s="452">
        <v>0.108850806655326</v>
      </c>
      <c r="E301" s="452" t="s">
        <v>1026</v>
      </c>
      <c r="F301" s="452" t="s">
        <v>1026</v>
      </c>
      <c r="G301" s="429"/>
      <c r="H301" s="429"/>
      <c r="I301" s="429"/>
      <c r="J301" s="441"/>
    </row>
    <row r="302" spans="2:10">
      <c r="B302" s="436" t="s">
        <v>1035</v>
      </c>
      <c r="C302" s="452">
        <v>5.5613279083521198E-2</v>
      </c>
      <c r="D302" s="452">
        <v>6.4077128109192902E-2</v>
      </c>
      <c r="E302" s="452" t="s">
        <v>1026</v>
      </c>
      <c r="F302" s="452" t="s">
        <v>1026</v>
      </c>
      <c r="G302" s="429"/>
      <c r="H302" s="429"/>
      <c r="I302" s="429"/>
      <c r="J302" s="441"/>
    </row>
    <row r="303" spans="2:10">
      <c r="B303" s="429"/>
      <c r="C303" s="429"/>
      <c r="D303" s="429"/>
      <c r="E303" s="429"/>
      <c r="F303" s="429"/>
      <c r="G303" s="429"/>
      <c r="H303" s="429"/>
      <c r="I303" s="429"/>
      <c r="J303" s="429"/>
    </row>
    <row r="304" spans="2:10">
      <c r="B304" s="566" t="s">
        <v>1036</v>
      </c>
      <c r="C304" s="566"/>
      <c r="D304" s="566"/>
      <c r="E304" s="566"/>
      <c r="F304" s="566"/>
      <c r="G304" s="429"/>
      <c r="H304" s="429"/>
      <c r="I304" s="429"/>
      <c r="J304" s="429"/>
    </row>
    <row r="305" spans="2:10" ht="39">
      <c r="B305" s="446"/>
      <c r="C305" s="457" t="s">
        <v>1032</v>
      </c>
      <c r="D305" s="437" t="s">
        <v>990</v>
      </c>
      <c r="E305" s="437" t="s">
        <v>991</v>
      </c>
      <c r="F305" s="437" t="s">
        <v>992</v>
      </c>
      <c r="G305" s="429"/>
      <c r="H305" s="429"/>
      <c r="I305" s="429"/>
      <c r="J305" s="429"/>
    </row>
    <row r="306" spans="2:10">
      <c r="B306" s="436" t="s">
        <v>995</v>
      </c>
      <c r="C306" s="458">
        <v>360000</v>
      </c>
      <c r="D306" s="458">
        <v>120000</v>
      </c>
      <c r="E306" s="452" t="s">
        <v>1026</v>
      </c>
      <c r="F306" s="452" t="s">
        <v>1026</v>
      </c>
      <c r="G306" s="429"/>
      <c r="H306" s="429"/>
      <c r="I306" s="429"/>
      <c r="J306" s="429"/>
    </row>
    <row r="307" spans="2:10">
      <c r="B307" s="436" t="s">
        <v>996</v>
      </c>
      <c r="C307" s="458">
        <v>436456.749031374</v>
      </c>
      <c r="D307" s="458">
        <v>131293.21952546001</v>
      </c>
      <c r="E307" s="452" t="s">
        <v>1026</v>
      </c>
      <c r="F307" s="452" t="s">
        <v>1026</v>
      </c>
      <c r="G307" s="429"/>
      <c r="H307" s="429"/>
      <c r="I307" s="429"/>
      <c r="J307" s="429"/>
    </row>
    <row r="308" spans="2:10">
      <c r="B308" s="436" t="s">
        <v>997</v>
      </c>
      <c r="C308" s="452">
        <v>0.12953623815631998</v>
      </c>
      <c r="D308" s="452">
        <v>0.17967471262662499</v>
      </c>
      <c r="E308" s="452" t="s">
        <v>1026</v>
      </c>
      <c r="F308" s="452" t="s">
        <v>1026</v>
      </c>
      <c r="G308" s="429"/>
      <c r="H308" s="429"/>
      <c r="I308" s="441"/>
      <c r="J308" s="441"/>
    </row>
    <row r="309" spans="2:10">
      <c r="B309" s="436" t="s">
        <v>1034</v>
      </c>
      <c r="C309" s="452">
        <v>8.3528227890653409E-2</v>
      </c>
      <c r="D309" s="452">
        <v>0.108850806655326</v>
      </c>
      <c r="E309" s="452" t="s">
        <v>1026</v>
      </c>
      <c r="F309" s="452" t="s">
        <v>1026</v>
      </c>
      <c r="G309" s="429"/>
      <c r="H309" s="429"/>
      <c r="I309" s="441"/>
      <c r="J309" s="441"/>
    </row>
    <row r="310" spans="2:10">
      <c r="B310" s="436" t="s">
        <v>1035</v>
      </c>
      <c r="C310" s="452">
        <v>5.5613279083521198E-2</v>
      </c>
      <c r="D310" s="452">
        <v>6.4077128109192902E-2</v>
      </c>
      <c r="E310" s="452" t="s">
        <v>1026</v>
      </c>
      <c r="F310" s="452" t="s">
        <v>1026</v>
      </c>
      <c r="G310" s="429"/>
      <c r="H310" s="429"/>
      <c r="I310" s="441"/>
      <c r="J310" s="441"/>
    </row>
    <row r="311" spans="2:10">
      <c r="B311" s="429"/>
      <c r="C311" s="429"/>
      <c r="D311" s="429"/>
      <c r="E311" s="429"/>
      <c r="F311" s="429"/>
      <c r="G311" s="429"/>
      <c r="H311" s="429"/>
      <c r="I311" s="429"/>
      <c r="J311" s="429"/>
    </row>
    <row r="313" spans="2:10">
      <c r="B313" s="437" t="s">
        <v>1010</v>
      </c>
      <c r="C313" s="446"/>
    </row>
    <row r="314" spans="2:10">
      <c r="B314" s="443" t="s">
        <v>1020</v>
      </c>
      <c r="C314" s="447">
        <v>1468.8969259409812</v>
      </c>
    </row>
    <row r="315" spans="2:10">
      <c r="B315" s="443" t="s">
        <v>1021</v>
      </c>
      <c r="C315" s="448">
        <v>3.2158087332986001</v>
      </c>
    </row>
    <row r="316" spans="2:10">
      <c r="B316" s="443" t="s">
        <v>1011</v>
      </c>
      <c r="C316" s="448">
        <v>3.3418359553370012</v>
      </c>
    </row>
    <row r="317" spans="2:10">
      <c r="B317" s="443" t="s">
        <v>1022</v>
      </c>
      <c r="C317" s="466">
        <v>7.5960427556293564E-2</v>
      </c>
    </row>
    <row r="319" spans="2:10" ht="15.75" thickBot="1"/>
    <row r="320" spans="2:10">
      <c r="B320" s="517"/>
      <c r="C320" s="518"/>
      <c r="D320" s="519"/>
      <c r="E320" s="597" t="s">
        <v>1082</v>
      </c>
      <c r="F320" s="598"/>
    </row>
    <row r="321" spans="2:6">
      <c r="B321" s="520" t="s">
        <v>1038</v>
      </c>
      <c r="C321" s="521"/>
      <c r="D321" s="521"/>
      <c r="E321" s="471"/>
      <c r="F321" s="347"/>
    </row>
    <row r="322" spans="2:6">
      <c r="B322" s="522" t="s">
        <v>1039</v>
      </c>
      <c r="C322" s="521"/>
      <c r="D322" s="521"/>
      <c r="E322" s="471"/>
      <c r="F322" s="347"/>
    </row>
    <row r="323" spans="2:6">
      <c r="B323" s="523" t="s">
        <v>1050</v>
      </c>
      <c r="C323" s="521"/>
      <c r="D323" s="521"/>
      <c r="E323" s="471"/>
      <c r="F323" s="347"/>
    </row>
    <row r="324" spans="2:6">
      <c r="B324" s="523" t="s">
        <v>1051</v>
      </c>
      <c r="C324" s="521"/>
      <c r="D324" s="521"/>
      <c r="E324" s="471"/>
      <c r="F324" s="347"/>
    </row>
    <row r="325" spans="2:6">
      <c r="B325" s="524"/>
      <c r="C325" s="521"/>
      <c r="D325" s="521"/>
      <c r="E325" s="471"/>
      <c r="F325" s="347"/>
    </row>
    <row r="326" spans="2:6">
      <c r="B326" s="524"/>
      <c r="C326" s="521"/>
      <c r="D326" s="521"/>
      <c r="E326" s="471"/>
      <c r="F326" s="347"/>
    </row>
    <row r="327" spans="2:6">
      <c r="B327" s="524"/>
      <c r="C327" s="521"/>
      <c r="D327" s="521"/>
      <c r="E327" s="471"/>
      <c r="F327" s="347"/>
    </row>
    <row r="328" spans="2:6">
      <c r="B328" s="524"/>
      <c r="C328" s="521"/>
      <c r="D328" s="521"/>
      <c r="E328" s="471"/>
      <c r="F328" s="347"/>
    </row>
    <row r="329" spans="2:6">
      <c r="B329" s="522" t="s">
        <v>1052</v>
      </c>
      <c r="C329" s="521"/>
      <c r="D329" s="521"/>
      <c r="E329" s="471"/>
      <c r="F329" s="347"/>
    </row>
    <row r="330" spans="2:6" ht="15.75" thickBot="1">
      <c r="B330" s="525"/>
      <c r="C330" s="526"/>
      <c r="D330" s="526"/>
      <c r="E330" s="476"/>
      <c r="F330" s="477"/>
    </row>
    <row r="331" spans="2:6" ht="15.75" thickBot="1">
      <c r="B331" s="497"/>
      <c r="C331" s="497"/>
      <c r="D331" s="497"/>
      <c r="E331" s="497"/>
      <c r="F331" s="497"/>
    </row>
    <row r="332" spans="2:6">
      <c r="B332" s="527" t="s">
        <v>1042</v>
      </c>
      <c r="C332" s="497"/>
      <c r="D332" s="497"/>
      <c r="E332" s="497"/>
      <c r="F332" s="497"/>
    </row>
    <row r="333" spans="2:6">
      <c r="B333" s="528" t="s">
        <v>1053</v>
      </c>
      <c r="C333" s="497"/>
      <c r="D333" s="497"/>
      <c r="E333" s="497"/>
      <c r="F333" s="497"/>
    </row>
    <row r="334" spans="2:6">
      <c r="B334" s="529"/>
      <c r="C334" s="497"/>
      <c r="D334" s="497"/>
      <c r="E334" s="497"/>
      <c r="F334" s="497"/>
    </row>
    <row r="335" spans="2:6">
      <c r="B335" s="529"/>
      <c r="C335" s="497"/>
      <c r="D335" s="497"/>
      <c r="E335" s="497"/>
      <c r="F335" s="497"/>
    </row>
    <row r="336" spans="2:6">
      <c r="B336" s="529"/>
      <c r="C336" s="497"/>
      <c r="D336" s="497"/>
      <c r="E336" s="497"/>
      <c r="F336" s="497"/>
    </row>
    <row r="337" spans="2:6">
      <c r="B337" s="529"/>
      <c r="C337" s="497"/>
      <c r="D337" s="497"/>
      <c r="E337" s="497"/>
      <c r="F337" s="497"/>
    </row>
    <row r="338" spans="2:6">
      <c r="B338" s="529"/>
      <c r="C338" s="497"/>
      <c r="D338" s="497"/>
      <c r="E338" s="497"/>
      <c r="F338" s="497"/>
    </row>
    <row r="339" spans="2:6">
      <c r="B339" s="529"/>
      <c r="C339" s="497"/>
      <c r="D339" s="497"/>
      <c r="E339" s="497"/>
      <c r="F339" s="497"/>
    </row>
    <row r="340" spans="2:6">
      <c r="B340" s="529"/>
      <c r="C340" s="497"/>
      <c r="D340" s="497"/>
      <c r="E340" s="497"/>
      <c r="F340" s="497"/>
    </row>
    <row r="341" spans="2:6">
      <c r="B341" s="529"/>
      <c r="C341" s="497"/>
      <c r="D341" s="497"/>
      <c r="E341" s="497"/>
      <c r="F341" s="497"/>
    </row>
    <row r="342" spans="2:6">
      <c r="B342" s="529"/>
      <c r="C342" s="497"/>
      <c r="D342" s="497"/>
      <c r="E342" s="497"/>
      <c r="F342" s="497"/>
    </row>
    <row r="343" spans="2:6">
      <c r="B343" s="529"/>
      <c r="C343" s="497"/>
      <c r="D343" s="497"/>
      <c r="E343" s="497"/>
      <c r="F343" s="497"/>
    </row>
    <row r="344" spans="2:6" ht="15.75" thickBot="1">
      <c r="B344" s="530"/>
      <c r="C344" s="497"/>
      <c r="D344" s="497"/>
      <c r="E344" s="497"/>
      <c r="F344" s="497"/>
    </row>
  </sheetData>
  <mergeCells count="13">
    <mergeCell ref="B304:F304"/>
    <mergeCell ref="E320:F320"/>
    <mergeCell ref="B1:F1"/>
    <mergeCell ref="B289:I289"/>
    <mergeCell ref="B290:B291"/>
    <mergeCell ref="C290:D290"/>
    <mergeCell ref="G290:J290"/>
    <mergeCell ref="B296:F296"/>
    <mergeCell ref="B190:D190"/>
    <mergeCell ref="B195:B196"/>
    <mergeCell ref="C195:C196"/>
    <mergeCell ref="G252:G259"/>
    <mergeCell ref="B215:H21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332"/>
  <sheetViews>
    <sheetView workbookViewId="0"/>
  </sheetViews>
  <sheetFormatPr defaultRowHeight="15"/>
  <cols>
    <col min="1" max="1" width="3.42578125" customWidth="1"/>
    <col min="2" max="2" width="56.85546875" customWidth="1"/>
    <col min="3" max="3" width="18.140625" customWidth="1"/>
    <col min="4" max="4" width="28.7109375" customWidth="1"/>
    <col min="5" max="5" width="17.28515625" customWidth="1"/>
    <col min="6" max="6" width="18.7109375" customWidth="1"/>
    <col min="7" max="7" width="15.7109375" customWidth="1"/>
    <col min="8" max="8" width="14" customWidth="1"/>
    <col min="9" max="9" width="12" customWidth="1"/>
    <col min="10" max="10" width="10.85546875" customWidth="1"/>
  </cols>
  <sheetData>
    <row r="1" spans="1:10" ht="15.95" customHeight="1">
      <c r="A1" s="3"/>
      <c r="B1" s="599" t="s">
        <v>1065</v>
      </c>
      <c r="C1" s="599"/>
      <c r="D1" s="599"/>
      <c r="E1" s="599"/>
      <c r="F1" s="599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21</v>
      </c>
      <c r="C7" s="14" t="s">
        <v>22</v>
      </c>
      <c r="D7" s="14" t="s">
        <v>23</v>
      </c>
      <c r="E7" s="19">
        <v>243650</v>
      </c>
      <c r="F7" s="20">
        <v>3703.72</v>
      </c>
      <c r="G7" s="21">
        <v>6.4600000000000005E-2</v>
      </c>
      <c r="H7" s="22"/>
      <c r="I7" s="23"/>
      <c r="J7" s="3"/>
    </row>
    <row r="8" spans="1:10" ht="12.95" customHeight="1">
      <c r="A8" s="17"/>
      <c r="B8" s="18" t="s">
        <v>393</v>
      </c>
      <c r="C8" s="14" t="s">
        <v>394</v>
      </c>
      <c r="D8" s="14" t="s">
        <v>26</v>
      </c>
      <c r="E8" s="19">
        <v>540000</v>
      </c>
      <c r="F8" s="20">
        <v>1961.28</v>
      </c>
      <c r="G8" s="21">
        <v>3.4200000000000001E-2</v>
      </c>
      <c r="H8" s="22"/>
      <c r="I8" s="23"/>
      <c r="J8" s="3"/>
    </row>
    <row r="9" spans="1:10" ht="12.95" customHeight="1">
      <c r="A9" s="17"/>
      <c r="B9" s="18" t="s">
        <v>395</v>
      </c>
      <c r="C9" s="14" t="s">
        <v>396</v>
      </c>
      <c r="D9" s="14" t="s">
        <v>397</v>
      </c>
      <c r="E9" s="19">
        <v>596750</v>
      </c>
      <c r="F9" s="20">
        <v>1687.91</v>
      </c>
      <c r="G9" s="21">
        <v>2.9399999999999999E-2</v>
      </c>
      <c r="H9" s="22"/>
      <c r="I9" s="23"/>
      <c r="J9" s="3"/>
    </row>
    <row r="10" spans="1:10" ht="12.95" customHeight="1">
      <c r="A10" s="17"/>
      <c r="B10" s="18" t="s">
        <v>101</v>
      </c>
      <c r="C10" s="14" t="s">
        <v>102</v>
      </c>
      <c r="D10" s="14" t="s">
        <v>103</v>
      </c>
      <c r="E10" s="19">
        <v>56750</v>
      </c>
      <c r="F10" s="20">
        <v>1665.05</v>
      </c>
      <c r="G10" s="21">
        <v>2.9000000000000001E-2</v>
      </c>
      <c r="H10" s="22"/>
      <c r="I10" s="23"/>
      <c r="J10" s="3"/>
    </row>
    <row r="11" spans="1:10" ht="12.95" customHeight="1">
      <c r="A11" s="17"/>
      <c r="B11" s="18" t="s">
        <v>49</v>
      </c>
      <c r="C11" s="14" t="s">
        <v>50</v>
      </c>
      <c r="D11" s="14" t="s">
        <v>23</v>
      </c>
      <c r="E11" s="19">
        <v>94800</v>
      </c>
      <c r="F11" s="20">
        <v>1539.5</v>
      </c>
      <c r="G11" s="21">
        <v>2.6800000000000001E-2</v>
      </c>
      <c r="H11" s="22"/>
      <c r="I11" s="23"/>
      <c r="J11" s="3"/>
    </row>
    <row r="12" spans="1:10" ht="12.95" customHeight="1">
      <c r="A12" s="17"/>
      <c r="B12" s="18" t="s">
        <v>41</v>
      </c>
      <c r="C12" s="14" t="s">
        <v>42</v>
      </c>
      <c r="D12" s="14" t="s">
        <v>23</v>
      </c>
      <c r="E12" s="19">
        <v>117500</v>
      </c>
      <c r="F12" s="20">
        <v>1369.93</v>
      </c>
      <c r="G12" s="21">
        <v>2.3900000000000001E-2</v>
      </c>
      <c r="H12" s="22"/>
      <c r="I12" s="23"/>
      <c r="J12" s="3"/>
    </row>
    <row r="13" spans="1:10" ht="12.95" customHeight="1">
      <c r="A13" s="17"/>
      <c r="B13" s="18" t="s">
        <v>111</v>
      </c>
      <c r="C13" s="14" t="s">
        <v>112</v>
      </c>
      <c r="D13" s="14" t="s">
        <v>32</v>
      </c>
      <c r="E13" s="19">
        <v>133950</v>
      </c>
      <c r="F13" s="20">
        <v>1350.08</v>
      </c>
      <c r="G13" s="21">
        <v>2.35E-2</v>
      </c>
      <c r="H13" s="22"/>
      <c r="I13" s="23"/>
      <c r="J13" s="3"/>
    </row>
    <row r="14" spans="1:10" ht="12.95" customHeight="1">
      <c r="A14" s="17"/>
      <c r="B14" s="18" t="s">
        <v>398</v>
      </c>
      <c r="C14" s="14" t="s">
        <v>399</v>
      </c>
      <c r="D14" s="14" t="s">
        <v>23</v>
      </c>
      <c r="E14" s="19">
        <v>213300</v>
      </c>
      <c r="F14" s="20">
        <v>1326.62</v>
      </c>
      <c r="G14" s="21">
        <v>2.3099999999999999E-2</v>
      </c>
      <c r="H14" s="22"/>
      <c r="I14" s="23"/>
      <c r="J14" s="3"/>
    </row>
    <row r="15" spans="1:10" ht="12.95" customHeight="1">
      <c r="A15" s="17"/>
      <c r="B15" s="18" t="s">
        <v>400</v>
      </c>
      <c r="C15" s="14" t="s">
        <v>401</v>
      </c>
      <c r="D15" s="14" t="s">
        <v>23</v>
      </c>
      <c r="E15" s="19">
        <v>160500</v>
      </c>
      <c r="F15" s="20">
        <v>1326.13</v>
      </c>
      <c r="G15" s="21">
        <v>2.3099999999999999E-2</v>
      </c>
      <c r="H15" s="22"/>
      <c r="I15" s="23"/>
      <c r="J15" s="3"/>
    </row>
    <row r="16" spans="1:10" ht="12.95" customHeight="1">
      <c r="A16" s="17"/>
      <c r="B16" s="18" t="s">
        <v>88</v>
      </c>
      <c r="C16" s="14" t="s">
        <v>89</v>
      </c>
      <c r="D16" s="14" t="s">
        <v>90</v>
      </c>
      <c r="E16" s="19">
        <v>876000</v>
      </c>
      <c r="F16" s="20">
        <v>1287.28</v>
      </c>
      <c r="G16" s="21">
        <v>2.24E-2</v>
      </c>
      <c r="H16" s="22"/>
      <c r="I16" s="23"/>
      <c r="J16" s="3"/>
    </row>
    <row r="17" spans="1:10" ht="12.95" customHeight="1">
      <c r="A17" s="17"/>
      <c r="B17" s="18" t="s">
        <v>402</v>
      </c>
      <c r="C17" s="14" t="s">
        <v>403</v>
      </c>
      <c r="D17" s="14" t="s">
        <v>103</v>
      </c>
      <c r="E17" s="19">
        <v>259200</v>
      </c>
      <c r="F17" s="20">
        <v>1284.08</v>
      </c>
      <c r="G17" s="21">
        <v>2.24E-2</v>
      </c>
      <c r="H17" s="22"/>
      <c r="I17" s="23"/>
      <c r="J17" s="3"/>
    </row>
    <row r="18" spans="1:10" ht="12.95" customHeight="1">
      <c r="A18" s="17"/>
      <c r="B18" s="18" t="s">
        <v>404</v>
      </c>
      <c r="C18" s="14" t="s">
        <v>405</v>
      </c>
      <c r="D18" s="14" t="s">
        <v>406</v>
      </c>
      <c r="E18" s="19">
        <v>441000</v>
      </c>
      <c r="F18" s="20">
        <v>1242.3</v>
      </c>
      <c r="G18" s="21">
        <v>2.1700000000000001E-2</v>
      </c>
      <c r="H18" s="22"/>
      <c r="I18" s="23"/>
      <c r="J18" s="3"/>
    </row>
    <row r="19" spans="1:10" ht="12.95" customHeight="1">
      <c r="A19" s="17"/>
      <c r="B19" s="18" t="s">
        <v>123</v>
      </c>
      <c r="C19" s="14" t="s">
        <v>124</v>
      </c>
      <c r="D19" s="14" t="s">
        <v>125</v>
      </c>
      <c r="E19" s="19">
        <v>34200</v>
      </c>
      <c r="F19" s="20">
        <v>1229.25</v>
      </c>
      <c r="G19" s="21">
        <v>2.1399999999999999E-2</v>
      </c>
      <c r="H19" s="22"/>
      <c r="I19" s="23"/>
      <c r="J19" s="3"/>
    </row>
    <row r="20" spans="1:10" ht="12.95" customHeight="1">
      <c r="A20" s="17"/>
      <c r="B20" s="18" t="s">
        <v>407</v>
      </c>
      <c r="C20" s="14" t="s">
        <v>408</v>
      </c>
      <c r="D20" s="14" t="s">
        <v>409</v>
      </c>
      <c r="E20" s="19">
        <v>513000</v>
      </c>
      <c r="F20" s="20">
        <v>1199.1400000000001</v>
      </c>
      <c r="G20" s="21">
        <v>2.0899999999999998E-2</v>
      </c>
      <c r="H20" s="22"/>
      <c r="I20" s="23"/>
      <c r="J20" s="3"/>
    </row>
    <row r="21" spans="1:10" ht="12.95" customHeight="1">
      <c r="A21" s="17"/>
      <c r="B21" s="18" t="s">
        <v>410</v>
      </c>
      <c r="C21" s="14" t="s">
        <v>411</v>
      </c>
      <c r="D21" s="14" t="s">
        <v>412</v>
      </c>
      <c r="E21" s="19">
        <v>8800000</v>
      </c>
      <c r="F21" s="20">
        <v>1161.5999999999999</v>
      </c>
      <c r="G21" s="21">
        <v>2.0299999999999999E-2</v>
      </c>
      <c r="H21" s="22"/>
      <c r="I21" s="23"/>
      <c r="J21" s="3"/>
    </row>
    <row r="22" spans="1:10" ht="12.95" customHeight="1">
      <c r="A22" s="17"/>
      <c r="B22" s="18" t="s">
        <v>81</v>
      </c>
      <c r="C22" s="14" t="s">
        <v>82</v>
      </c>
      <c r="D22" s="14" t="s">
        <v>29</v>
      </c>
      <c r="E22" s="19">
        <v>14750</v>
      </c>
      <c r="F22" s="20">
        <v>1021.22</v>
      </c>
      <c r="G22" s="21">
        <v>1.78E-2</v>
      </c>
      <c r="H22" s="22"/>
      <c r="I22" s="23"/>
      <c r="J22" s="3"/>
    </row>
    <row r="23" spans="1:10" ht="12.95" customHeight="1">
      <c r="A23" s="17"/>
      <c r="B23" s="18" t="s">
        <v>413</v>
      </c>
      <c r="C23" s="14" t="s">
        <v>414</v>
      </c>
      <c r="D23" s="14" t="s">
        <v>26</v>
      </c>
      <c r="E23" s="19">
        <v>226125</v>
      </c>
      <c r="F23" s="20">
        <v>1015.87</v>
      </c>
      <c r="G23" s="21">
        <v>1.77E-2</v>
      </c>
      <c r="H23" s="22"/>
      <c r="I23" s="23"/>
      <c r="J23" s="3"/>
    </row>
    <row r="24" spans="1:10" ht="12.95" customHeight="1">
      <c r="A24" s="17"/>
      <c r="B24" s="18" t="s">
        <v>415</v>
      </c>
      <c r="C24" s="14" t="s">
        <v>416</v>
      </c>
      <c r="D24" s="14" t="s">
        <v>23</v>
      </c>
      <c r="E24" s="19">
        <v>353925</v>
      </c>
      <c r="F24" s="20">
        <v>996.3</v>
      </c>
      <c r="G24" s="21">
        <v>1.7399999999999999E-2</v>
      </c>
      <c r="H24" s="22"/>
      <c r="I24" s="23"/>
      <c r="J24" s="3"/>
    </row>
    <row r="25" spans="1:10" ht="12.95" customHeight="1">
      <c r="A25" s="17"/>
      <c r="B25" s="18" t="s">
        <v>417</v>
      </c>
      <c r="C25" s="14" t="s">
        <v>418</v>
      </c>
      <c r="D25" s="14" t="s">
        <v>72</v>
      </c>
      <c r="E25" s="19">
        <v>443775</v>
      </c>
      <c r="F25" s="20">
        <v>927.93</v>
      </c>
      <c r="G25" s="21">
        <v>1.6199999999999999E-2</v>
      </c>
      <c r="H25" s="22"/>
      <c r="I25" s="23"/>
      <c r="J25" s="3"/>
    </row>
    <row r="26" spans="1:10" ht="12.95" customHeight="1">
      <c r="A26" s="17"/>
      <c r="B26" s="18" t="s">
        <v>270</v>
      </c>
      <c r="C26" s="14" t="s">
        <v>271</v>
      </c>
      <c r="D26" s="14" t="s">
        <v>103</v>
      </c>
      <c r="E26" s="19">
        <v>546000</v>
      </c>
      <c r="F26" s="20">
        <v>921.92</v>
      </c>
      <c r="G26" s="21">
        <v>1.61E-2</v>
      </c>
      <c r="H26" s="22"/>
      <c r="I26" s="23"/>
      <c r="J26" s="3"/>
    </row>
    <row r="27" spans="1:10" ht="12.95" customHeight="1">
      <c r="A27" s="17"/>
      <c r="B27" s="18" t="s">
        <v>93</v>
      </c>
      <c r="C27" s="14" t="s">
        <v>94</v>
      </c>
      <c r="D27" s="14" t="s">
        <v>45</v>
      </c>
      <c r="E27" s="19">
        <v>21700</v>
      </c>
      <c r="F27" s="20">
        <v>829.08</v>
      </c>
      <c r="G27" s="21">
        <v>1.4500000000000001E-2</v>
      </c>
      <c r="H27" s="22"/>
      <c r="I27" s="23"/>
      <c r="J27" s="3"/>
    </row>
    <row r="28" spans="1:10" ht="12.95" customHeight="1">
      <c r="A28" s="17"/>
      <c r="B28" s="18" t="s">
        <v>419</v>
      </c>
      <c r="C28" s="14" t="s">
        <v>420</v>
      </c>
      <c r="D28" s="14" t="s">
        <v>63</v>
      </c>
      <c r="E28" s="19">
        <v>20400</v>
      </c>
      <c r="F28" s="20">
        <v>816.49</v>
      </c>
      <c r="G28" s="21">
        <v>1.4200000000000001E-2</v>
      </c>
      <c r="H28" s="22"/>
      <c r="I28" s="23"/>
      <c r="J28" s="3"/>
    </row>
    <row r="29" spans="1:10" ht="12.95" customHeight="1">
      <c r="A29" s="17"/>
      <c r="B29" s="18" t="s">
        <v>421</v>
      </c>
      <c r="C29" s="14" t="s">
        <v>422</v>
      </c>
      <c r="D29" s="14" t="s">
        <v>423</v>
      </c>
      <c r="E29" s="19">
        <v>435000</v>
      </c>
      <c r="F29" s="20">
        <v>805.84</v>
      </c>
      <c r="G29" s="21">
        <v>1.41E-2</v>
      </c>
      <c r="H29" s="22"/>
      <c r="I29" s="23"/>
      <c r="J29" s="3"/>
    </row>
    <row r="30" spans="1:10" ht="12.95" customHeight="1">
      <c r="A30" s="17"/>
      <c r="B30" s="18" t="s">
        <v>104</v>
      </c>
      <c r="C30" s="14" t="s">
        <v>105</v>
      </c>
      <c r="D30" s="14" t="s">
        <v>23</v>
      </c>
      <c r="E30" s="19">
        <v>412500</v>
      </c>
      <c r="F30" s="20">
        <v>776.74</v>
      </c>
      <c r="G30" s="21">
        <v>1.35E-2</v>
      </c>
      <c r="H30" s="22"/>
      <c r="I30" s="23"/>
      <c r="J30" s="3"/>
    </row>
    <row r="31" spans="1:10" ht="12.95" customHeight="1">
      <c r="A31" s="17"/>
      <c r="B31" s="18" t="s">
        <v>424</v>
      </c>
      <c r="C31" s="14" t="s">
        <v>425</v>
      </c>
      <c r="D31" s="14" t="s">
        <v>269</v>
      </c>
      <c r="E31" s="19">
        <v>87075</v>
      </c>
      <c r="F31" s="20">
        <v>768.18</v>
      </c>
      <c r="G31" s="21">
        <v>1.34E-2</v>
      </c>
      <c r="H31" s="22"/>
      <c r="I31" s="23"/>
      <c r="J31" s="3"/>
    </row>
    <row r="32" spans="1:10" ht="12.95" customHeight="1">
      <c r="A32" s="17"/>
      <c r="B32" s="18" t="s">
        <v>115</v>
      </c>
      <c r="C32" s="14" t="s">
        <v>116</v>
      </c>
      <c r="D32" s="14" t="s">
        <v>37</v>
      </c>
      <c r="E32" s="19">
        <v>33900</v>
      </c>
      <c r="F32" s="20">
        <v>756.12</v>
      </c>
      <c r="G32" s="21">
        <v>1.32E-2</v>
      </c>
      <c r="H32" s="22"/>
      <c r="I32" s="23"/>
      <c r="J32" s="3"/>
    </row>
    <row r="33" spans="1:10" ht="12.95" customHeight="1">
      <c r="A33" s="17"/>
      <c r="B33" s="18" t="s">
        <v>426</v>
      </c>
      <c r="C33" s="14" t="s">
        <v>427</v>
      </c>
      <c r="D33" s="14" t="s">
        <v>428</v>
      </c>
      <c r="E33" s="19">
        <v>284200</v>
      </c>
      <c r="F33" s="20">
        <v>637.74</v>
      </c>
      <c r="G33" s="21">
        <v>1.11E-2</v>
      </c>
      <c r="H33" s="22"/>
      <c r="I33" s="23"/>
      <c r="J33" s="3"/>
    </row>
    <row r="34" spans="1:10" ht="12.95" customHeight="1">
      <c r="A34" s="17"/>
      <c r="B34" s="18" t="s">
        <v>429</v>
      </c>
      <c r="C34" s="14" t="s">
        <v>430</v>
      </c>
      <c r="D34" s="14" t="s">
        <v>431</v>
      </c>
      <c r="E34" s="19">
        <v>60375</v>
      </c>
      <c r="F34" s="20">
        <v>627.15</v>
      </c>
      <c r="G34" s="21">
        <v>1.09E-2</v>
      </c>
      <c r="H34" s="22"/>
      <c r="I34" s="23"/>
      <c r="J34" s="3"/>
    </row>
    <row r="35" spans="1:10" ht="12.95" customHeight="1">
      <c r="A35" s="17"/>
      <c r="B35" s="18" t="s">
        <v>109</v>
      </c>
      <c r="C35" s="14" t="s">
        <v>110</v>
      </c>
      <c r="D35" s="14" t="s">
        <v>63</v>
      </c>
      <c r="E35" s="19">
        <v>207500</v>
      </c>
      <c r="F35" s="20">
        <v>619.49</v>
      </c>
      <c r="G35" s="21">
        <v>1.0800000000000001E-2</v>
      </c>
      <c r="H35" s="22"/>
      <c r="I35" s="23"/>
      <c r="J35" s="3"/>
    </row>
    <row r="36" spans="1:10" ht="12.95" customHeight="1">
      <c r="A36" s="17"/>
      <c r="B36" s="18" t="s">
        <v>432</v>
      </c>
      <c r="C36" s="14" t="s">
        <v>433</v>
      </c>
      <c r="D36" s="14" t="s">
        <v>29</v>
      </c>
      <c r="E36" s="19">
        <v>122000</v>
      </c>
      <c r="F36" s="20">
        <v>618.72</v>
      </c>
      <c r="G36" s="21">
        <v>1.0800000000000001E-2</v>
      </c>
      <c r="H36" s="22"/>
      <c r="I36" s="23"/>
      <c r="J36" s="3"/>
    </row>
    <row r="37" spans="1:10" ht="12.95" customHeight="1">
      <c r="A37" s="17"/>
      <c r="B37" s="18" t="s">
        <v>434</v>
      </c>
      <c r="C37" s="14" t="s">
        <v>435</v>
      </c>
      <c r="D37" s="14" t="s">
        <v>428</v>
      </c>
      <c r="E37" s="19">
        <v>6000</v>
      </c>
      <c r="F37" s="20">
        <v>598.30999999999995</v>
      </c>
      <c r="G37" s="21">
        <v>1.04E-2</v>
      </c>
      <c r="H37" s="22"/>
      <c r="I37" s="23"/>
      <c r="J37" s="3"/>
    </row>
    <row r="38" spans="1:10" ht="12.95" customHeight="1">
      <c r="A38" s="17"/>
      <c r="B38" s="18" t="s">
        <v>95</v>
      </c>
      <c r="C38" s="14" t="s">
        <v>96</v>
      </c>
      <c r="D38" s="14" t="s">
        <v>23</v>
      </c>
      <c r="E38" s="19">
        <v>38500</v>
      </c>
      <c r="F38" s="20">
        <v>583.54</v>
      </c>
      <c r="G38" s="21">
        <v>1.0200000000000001E-2</v>
      </c>
      <c r="H38" s="22"/>
      <c r="I38" s="23"/>
      <c r="J38" s="3"/>
    </row>
    <row r="39" spans="1:10" ht="12.95" customHeight="1">
      <c r="A39" s="17"/>
      <c r="B39" s="18" t="s">
        <v>436</v>
      </c>
      <c r="C39" s="14" t="s">
        <v>437</v>
      </c>
      <c r="D39" s="14" t="s">
        <v>23</v>
      </c>
      <c r="E39" s="19">
        <v>350000</v>
      </c>
      <c r="F39" s="20">
        <v>569.1</v>
      </c>
      <c r="G39" s="21">
        <v>9.9000000000000008E-3</v>
      </c>
      <c r="H39" s="22"/>
      <c r="I39" s="23"/>
      <c r="J39" s="3"/>
    </row>
    <row r="40" spans="1:10" ht="12.95" customHeight="1">
      <c r="A40" s="17"/>
      <c r="B40" s="18" t="s">
        <v>438</v>
      </c>
      <c r="C40" s="14" t="s">
        <v>439</v>
      </c>
      <c r="D40" s="14" t="s">
        <v>412</v>
      </c>
      <c r="E40" s="19">
        <v>136000</v>
      </c>
      <c r="F40" s="20">
        <v>482.53</v>
      </c>
      <c r="G40" s="21">
        <v>8.3999999999999995E-3</v>
      </c>
      <c r="H40" s="22"/>
      <c r="I40" s="23"/>
      <c r="J40" s="3"/>
    </row>
    <row r="41" spans="1:10" ht="12.95" customHeight="1">
      <c r="A41" s="17"/>
      <c r="B41" s="18" t="s">
        <v>263</v>
      </c>
      <c r="C41" s="14" t="s">
        <v>264</v>
      </c>
      <c r="D41" s="14" t="s">
        <v>72</v>
      </c>
      <c r="E41" s="19">
        <v>153000</v>
      </c>
      <c r="F41" s="20">
        <v>475.14</v>
      </c>
      <c r="G41" s="21">
        <v>8.3000000000000001E-3</v>
      </c>
      <c r="H41" s="22"/>
      <c r="I41" s="23"/>
      <c r="J41" s="3"/>
    </row>
    <row r="42" spans="1:10" ht="12.95" customHeight="1">
      <c r="A42" s="17"/>
      <c r="B42" s="18" t="s">
        <v>440</v>
      </c>
      <c r="C42" s="14" t="s">
        <v>441</v>
      </c>
      <c r="D42" s="14" t="s">
        <v>442</v>
      </c>
      <c r="E42" s="19">
        <v>66300</v>
      </c>
      <c r="F42" s="20">
        <v>472.49</v>
      </c>
      <c r="G42" s="21">
        <v>8.2000000000000007E-3</v>
      </c>
      <c r="H42" s="22"/>
      <c r="I42" s="23"/>
      <c r="J42" s="3"/>
    </row>
    <row r="43" spans="1:10" ht="12.95" customHeight="1">
      <c r="A43" s="17"/>
      <c r="B43" s="18" t="s">
        <v>443</v>
      </c>
      <c r="C43" s="14" t="s">
        <v>444</v>
      </c>
      <c r="D43" s="14" t="s">
        <v>29</v>
      </c>
      <c r="E43" s="19">
        <v>263258</v>
      </c>
      <c r="F43" s="20">
        <v>438.72</v>
      </c>
      <c r="G43" s="21">
        <v>7.7000000000000002E-3</v>
      </c>
      <c r="H43" s="22"/>
      <c r="I43" s="23"/>
      <c r="J43" s="3"/>
    </row>
    <row r="44" spans="1:10" ht="12.95" customHeight="1">
      <c r="A44" s="17"/>
      <c r="B44" s="18" t="s">
        <v>445</v>
      </c>
      <c r="C44" s="14" t="s">
        <v>446</v>
      </c>
      <c r="D44" s="14" t="s">
        <v>442</v>
      </c>
      <c r="E44" s="19">
        <v>58000</v>
      </c>
      <c r="F44" s="20">
        <v>430.22</v>
      </c>
      <c r="G44" s="21">
        <v>7.4999999999999997E-3</v>
      </c>
      <c r="H44" s="22"/>
      <c r="I44" s="23"/>
      <c r="J44" s="3"/>
    </row>
    <row r="45" spans="1:10" ht="12.95" customHeight="1">
      <c r="A45" s="17"/>
      <c r="B45" s="18" t="s">
        <v>447</v>
      </c>
      <c r="C45" s="14" t="s">
        <v>448</v>
      </c>
      <c r="D45" s="14" t="s">
        <v>449</v>
      </c>
      <c r="E45" s="19">
        <v>113400</v>
      </c>
      <c r="F45" s="20">
        <v>361.07</v>
      </c>
      <c r="G45" s="21">
        <v>6.3E-3</v>
      </c>
      <c r="H45" s="22"/>
      <c r="I45" s="23"/>
      <c r="J45" s="3"/>
    </row>
    <row r="46" spans="1:10" ht="12.95" customHeight="1">
      <c r="A46" s="17"/>
      <c r="B46" s="18" t="s">
        <v>126</v>
      </c>
      <c r="C46" s="14" t="s">
        <v>127</v>
      </c>
      <c r="D46" s="14" t="s">
        <v>128</v>
      </c>
      <c r="E46" s="19">
        <v>30100</v>
      </c>
      <c r="F46" s="20">
        <v>354.28</v>
      </c>
      <c r="G46" s="21">
        <v>6.1999999999999998E-3</v>
      </c>
      <c r="H46" s="22"/>
      <c r="I46" s="23"/>
      <c r="J46" s="3"/>
    </row>
    <row r="47" spans="1:10" ht="12.95" customHeight="1">
      <c r="A47" s="17"/>
      <c r="B47" s="18" t="s">
        <v>450</v>
      </c>
      <c r="C47" s="14" t="s">
        <v>451</v>
      </c>
      <c r="D47" s="14" t="s">
        <v>29</v>
      </c>
      <c r="E47" s="19">
        <v>21500</v>
      </c>
      <c r="F47" s="20">
        <v>347.23</v>
      </c>
      <c r="G47" s="21">
        <v>6.1000000000000004E-3</v>
      </c>
      <c r="H47" s="22"/>
      <c r="I47" s="23"/>
      <c r="J47" s="3"/>
    </row>
    <row r="48" spans="1:10" ht="12.95" customHeight="1">
      <c r="A48" s="17"/>
      <c r="B48" s="18" t="s">
        <v>452</v>
      </c>
      <c r="C48" s="14" t="s">
        <v>453</v>
      </c>
      <c r="D48" s="14" t="s">
        <v>423</v>
      </c>
      <c r="E48" s="19">
        <v>84800</v>
      </c>
      <c r="F48" s="20">
        <v>327.33</v>
      </c>
      <c r="G48" s="21">
        <v>5.7000000000000002E-3</v>
      </c>
      <c r="H48" s="22"/>
      <c r="I48" s="23"/>
      <c r="J48" s="3"/>
    </row>
    <row r="49" spans="1:10" ht="12.95" customHeight="1">
      <c r="A49" s="17"/>
      <c r="B49" s="18" t="s">
        <v>454</v>
      </c>
      <c r="C49" s="14" t="s">
        <v>455</v>
      </c>
      <c r="D49" s="14" t="s">
        <v>456</v>
      </c>
      <c r="E49" s="19">
        <v>5125</v>
      </c>
      <c r="F49" s="20">
        <v>304.79000000000002</v>
      </c>
      <c r="G49" s="21">
        <v>5.3E-3</v>
      </c>
      <c r="H49" s="22"/>
      <c r="I49" s="23"/>
      <c r="J49" s="3"/>
    </row>
    <row r="50" spans="1:10" ht="12.95" customHeight="1">
      <c r="A50" s="17"/>
      <c r="B50" s="18" t="s">
        <v>457</v>
      </c>
      <c r="C50" s="14" t="s">
        <v>458</v>
      </c>
      <c r="D50" s="14" t="s">
        <v>269</v>
      </c>
      <c r="E50" s="19">
        <v>181500</v>
      </c>
      <c r="F50" s="20">
        <v>299.48</v>
      </c>
      <c r="G50" s="21">
        <v>5.1999999999999998E-3</v>
      </c>
      <c r="H50" s="22"/>
      <c r="I50" s="23"/>
      <c r="J50" s="3"/>
    </row>
    <row r="51" spans="1:10" ht="12.95" customHeight="1">
      <c r="A51" s="17"/>
      <c r="B51" s="18" t="s">
        <v>459</v>
      </c>
      <c r="C51" s="14" t="s">
        <v>460</v>
      </c>
      <c r="D51" s="14" t="s">
        <v>461</v>
      </c>
      <c r="E51" s="19">
        <v>326250</v>
      </c>
      <c r="F51" s="20">
        <v>277.8</v>
      </c>
      <c r="G51" s="21">
        <v>4.7999999999999996E-3</v>
      </c>
      <c r="H51" s="22"/>
      <c r="I51" s="23"/>
      <c r="J51" s="3"/>
    </row>
    <row r="52" spans="1:10" ht="12.95" customHeight="1">
      <c r="A52" s="17"/>
      <c r="B52" s="18" t="s">
        <v>462</v>
      </c>
      <c r="C52" s="14" t="s">
        <v>463</v>
      </c>
      <c r="D52" s="14" t="s">
        <v>63</v>
      </c>
      <c r="E52" s="19">
        <v>22000</v>
      </c>
      <c r="F52" s="20">
        <v>253.77</v>
      </c>
      <c r="G52" s="21">
        <v>4.4000000000000003E-3</v>
      </c>
      <c r="H52" s="22"/>
      <c r="I52" s="23"/>
      <c r="J52" s="3"/>
    </row>
    <row r="53" spans="1:10" ht="12.95" customHeight="1">
      <c r="A53" s="17"/>
      <c r="B53" s="18" t="s">
        <v>464</v>
      </c>
      <c r="C53" s="14" t="s">
        <v>465</v>
      </c>
      <c r="D53" s="14" t="s">
        <v>29</v>
      </c>
      <c r="E53" s="19">
        <v>50375</v>
      </c>
      <c r="F53" s="20">
        <v>222.43</v>
      </c>
      <c r="G53" s="21">
        <v>3.8999999999999998E-3</v>
      </c>
      <c r="H53" s="22"/>
      <c r="I53" s="23"/>
      <c r="J53" s="3"/>
    </row>
    <row r="54" spans="1:10" ht="12.95" customHeight="1">
      <c r="A54" s="17"/>
      <c r="B54" s="18" t="s">
        <v>466</v>
      </c>
      <c r="C54" s="14" t="s">
        <v>467</v>
      </c>
      <c r="D54" s="14" t="s">
        <v>468</v>
      </c>
      <c r="E54" s="19">
        <v>41250</v>
      </c>
      <c r="F54" s="20">
        <v>209.45</v>
      </c>
      <c r="G54" s="21">
        <v>3.7000000000000002E-3</v>
      </c>
      <c r="H54" s="22"/>
      <c r="I54" s="23"/>
      <c r="J54" s="3"/>
    </row>
    <row r="55" spans="1:10" ht="12.95" customHeight="1">
      <c r="A55" s="17"/>
      <c r="B55" s="18" t="s">
        <v>469</v>
      </c>
      <c r="C55" s="14" t="s">
        <v>470</v>
      </c>
      <c r="D55" s="14" t="s">
        <v>63</v>
      </c>
      <c r="E55" s="19">
        <v>760</v>
      </c>
      <c r="F55" s="20">
        <v>200.99</v>
      </c>
      <c r="G55" s="21">
        <v>3.5000000000000001E-3</v>
      </c>
      <c r="H55" s="22"/>
      <c r="I55" s="23"/>
      <c r="J55" s="3"/>
    </row>
    <row r="56" spans="1:10" ht="12.95" customHeight="1">
      <c r="A56" s="17"/>
      <c r="B56" s="18" t="s">
        <v>267</v>
      </c>
      <c r="C56" s="14" t="s">
        <v>268</v>
      </c>
      <c r="D56" s="14" t="s">
        <v>269</v>
      </c>
      <c r="E56" s="19">
        <v>120000</v>
      </c>
      <c r="F56" s="20">
        <v>197.04</v>
      </c>
      <c r="G56" s="21">
        <v>3.3999999999999998E-3</v>
      </c>
      <c r="H56" s="22"/>
      <c r="I56" s="23"/>
      <c r="J56" s="3"/>
    </row>
    <row r="57" spans="1:10" ht="12.95" customHeight="1">
      <c r="A57" s="17"/>
      <c r="B57" s="18" t="s">
        <v>471</v>
      </c>
      <c r="C57" s="14" t="s">
        <v>472</v>
      </c>
      <c r="D57" s="14" t="s">
        <v>63</v>
      </c>
      <c r="E57" s="19">
        <v>18125</v>
      </c>
      <c r="F57" s="20">
        <v>191.62</v>
      </c>
      <c r="G57" s="21">
        <v>3.3E-3</v>
      </c>
      <c r="H57" s="22"/>
      <c r="I57" s="23"/>
      <c r="J57" s="3"/>
    </row>
    <row r="58" spans="1:10" ht="12.95" customHeight="1">
      <c r="A58" s="17"/>
      <c r="B58" s="18" t="s">
        <v>473</v>
      </c>
      <c r="C58" s="14" t="s">
        <v>474</v>
      </c>
      <c r="D58" s="14" t="s">
        <v>475</v>
      </c>
      <c r="E58" s="19">
        <v>19800</v>
      </c>
      <c r="F58" s="20">
        <v>176.59</v>
      </c>
      <c r="G58" s="21">
        <v>3.0999999999999999E-3</v>
      </c>
      <c r="H58" s="22"/>
      <c r="I58" s="23"/>
      <c r="J58" s="3"/>
    </row>
    <row r="59" spans="1:10" ht="12.95" customHeight="1">
      <c r="A59" s="17"/>
      <c r="B59" s="18" t="s">
        <v>66</v>
      </c>
      <c r="C59" s="14" t="s">
        <v>67</v>
      </c>
      <c r="D59" s="14" t="s">
        <v>45</v>
      </c>
      <c r="E59" s="19">
        <v>12000</v>
      </c>
      <c r="F59" s="20">
        <v>170.47</v>
      </c>
      <c r="G59" s="21">
        <v>3.0000000000000001E-3</v>
      </c>
      <c r="H59" s="22"/>
      <c r="I59" s="23"/>
      <c r="J59" s="3"/>
    </row>
    <row r="60" spans="1:10" ht="12.95" customHeight="1">
      <c r="A60" s="17"/>
      <c r="B60" s="18" t="s">
        <v>476</v>
      </c>
      <c r="C60" s="14" t="s">
        <v>477</v>
      </c>
      <c r="D60" s="14" t="s">
        <v>63</v>
      </c>
      <c r="E60" s="19">
        <v>40000</v>
      </c>
      <c r="F60" s="20">
        <v>169.32</v>
      </c>
      <c r="G60" s="21">
        <v>3.0000000000000001E-3</v>
      </c>
      <c r="H60" s="22"/>
      <c r="I60" s="23"/>
      <c r="J60" s="3"/>
    </row>
    <row r="61" spans="1:10" ht="12.95" customHeight="1">
      <c r="A61" s="17"/>
      <c r="B61" s="18" t="s">
        <v>478</v>
      </c>
      <c r="C61" s="14" t="s">
        <v>479</v>
      </c>
      <c r="D61" s="14" t="s">
        <v>23</v>
      </c>
      <c r="E61" s="19">
        <v>105000</v>
      </c>
      <c r="F61" s="20">
        <v>168.74</v>
      </c>
      <c r="G61" s="21">
        <v>2.8999999999999998E-3</v>
      </c>
      <c r="H61" s="22"/>
      <c r="I61" s="23"/>
      <c r="J61" s="3"/>
    </row>
    <row r="62" spans="1:10" ht="12.95" customHeight="1">
      <c r="A62" s="17"/>
      <c r="B62" s="18" t="s">
        <v>480</v>
      </c>
      <c r="C62" s="14" t="s">
        <v>481</v>
      </c>
      <c r="D62" s="14" t="s">
        <v>90</v>
      </c>
      <c r="E62" s="19">
        <v>24000</v>
      </c>
      <c r="F62" s="20">
        <v>157.30000000000001</v>
      </c>
      <c r="G62" s="21">
        <v>2.7000000000000001E-3</v>
      </c>
      <c r="H62" s="22"/>
      <c r="I62" s="23"/>
      <c r="J62" s="3"/>
    </row>
    <row r="63" spans="1:10" ht="12.95" customHeight="1">
      <c r="A63" s="17"/>
      <c r="B63" s="18" t="s">
        <v>482</v>
      </c>
      <c r="C63" s="14" t="s">
        <v>483</v>
      </c>
      <c r="D63" s="14" t="s">
        <v>90</v>
      </c>
      <c r="E63" s="19">
        <v>11396</v>
      </c>
      <c r="F63" s="20">
        <v>155.12</v>
      </c>
      <c r="G63" s="21">
        <v>2.7000000000000001E-3</v>
      </c>
      <c r="H63" s="22"/>
      <c r="I63" s="23"/>
      <c r="J63" s="3"/>
    </row>
    <row r="64" spans="1:10" ht="12.95" customHeight="1">
      <c r="A64" s="17"/>
      <c r="B64" s="18" t="s">
        <v>113</v>
      </c>
      <c r="C64" s="14" t="s">
        <v>114</v>
      </c>
      <c r="D64" s="14" t="s">
        <v>29</v>
      </c>
      <c r="E64" s="19">
        <v>15750</v>
      </c>
      <c r="F64" s="20">
        <v>145.63999999999999</v>
      </c>
      <c r="G64" s="21">
        <v>2.5000000000000001E-3</v>
      </c>
      <c r="H64" s="22"/>
      <c r="I64" s="23"/>
      <c r="J64" s="3"/>
    </row>
    <row r="65" spans="1:10" ht="12.95" customHeight="1">
      <c r="A65" s="17"/>
      <c r="B65" s="18" t="s">
        <v>484</v>
      </c>
      <c r="C65" s="14" t="s">
        <v>485</v>
      </c>
      <c r="D65" s="14" t="s">
        <v>121</v>
      </c>
      <c r="E65" s="19">
        <v>7500</v>
      </c>
      <c r="F65" s="20">
        <v>128.30000000000001</v>
      </c>
      <c r="G65" s="21">
        <v>2.2000000000000001E-3</v>
      </c>
      <c r="H65" s="22"/>
      <c r="I65" s="23"/>
      <c r="J65" s="3"/>
    </row>
    <row r="66" spans="1:10" ht="12.95" customHeight="1">
      <c r="A66" s="17"/>
      <c r="B66" s="18" t="s">
        <v>35</v>
      </c>
      <c r="C66" s="14" t="s">
        <v>36</v>
      </c>
      <c r="D66" s="14" t="s">
        <v>37</v>
      </c>
      <c r="E66" s="19">
        <v>28800</v>
      </c>
      <c r="F66" s="20">
        <v>125.47</v>
      </c>
      <c r="G66" s="21">
        <v>2.2000000000000001E-3</v>
      </c>
      <c r="H66" s="22"/>
      <c r="I66" s="23"/>
      <c r="J66" s="3"/>
    </row>
    <row r="67" spans="1:10" ht="12.95" customHeight="1">
      <c r="A67" s="17"/>
      <c r="B67" s="18" t="s">
        <v>30</v>
      </c>
      <c r="C67" s="14" t="s">
        <v>31</v>
      </c>
      <c r="D67" s="14" t="s">
        <v>32</v>
      </c>
      <c r="E67" s="19">
        <v>950</v>
      </c>
      <c r="F67" s="20">
        <v>121.77</v>
      </c>
      <c r="G67" s="21">
        <v>2.0999999999999999E-3</v>
      </c>
      <c r="H67" s="22"/>
      <c r="I67" s="23"/>
      <c r="J67" s="3"/>
    </row>
    <row r="68" spans="1:10" ht="12.95" customHeight="1">
      <c r="A68" s="17"/>
      <c r="B68" s="18" t="s">
        <v>486</v>
      </c>
      <c r="C68" s="14" t="s">
        <v>487</v>
      </c>
      <c r="D68" s="14" t="s">
        <v>23</v>
      </c>
      <c r="E68" s="19">
        <v>45000</v>
      </c>
      <c r="F68" s="20">
        <v>117.14</v>
      </c>
      <c r="G68" s="21">
        <v>2E-3</v>
      </c>
      <c r="H68" s="22"/>
      <c r="I68" s="23"/>
      <c r="J68" s="3"/>
    </row>
    <row r="69" spans="1:10" ht="12.95" customHeight="1">
      <c r="A69" s="17"/>
      <c r="B69" s="18" t="s">
        <v>488</v>
      </c>
      <c r="C69" s="14" t="s">
        <v>489</v>
      </c>
      <c r="D69" s="14" t="s">
        <v>490</v>
      </c>
      <c r="E69" s="19">
        <v>3300</v>
      </c>
      <c r="F69" s="20">
        <v>110.83</v>
      </c>
      <c r="G69" s="21">
        <v>1.9E-3</v>
      </c>
      <c r="H69" s="22"/>
      <c r="I69" s="23"/>
      <c r="J69" s="3"/>
    </row>
    <row r="70" spans="1:10" ht="12.95" customHeight="1">
      <c r="A70" s="17"/>
      <c r="B70" s="18" t="s">
        <v>491</v>
      </c>
      <c r="C70" s="14" t="s">
        <v>492</v>
      </c>
      <c r="D70" s="14" t="s">
        <v>456</v>
      </c>
      <c r="E70" s="19">
        <v>4500</v>
      </c>
      <c r="F70" s="20">
        <v>106.76</v>
      </c>
      <c r="G70" s="21">
        <v>1.9E-3</v>
      </c>
      <c r="H70" s="22"/>
      <c r="I70" s="23"/>
      <c r="J70" s="3"/>
    </row>
    <row r="71" spans="1:10" ht="12.95" customHeight="1">
      <c r="A71" s="17"/>
      <c r="B71" s="18" t="s">
        <v>99</v>
      </c>
      <c r="C71" s="14" t="s">
        <v>100</v>
      </c>
      <c r="D71" s="14" t="s">
        <v>45</v>
      </c>
      <c r="E71" s="19">
        <v>7800</v>
      </c>
      <c r="F71" s="20">
        <v>98.55</v>
      </c>
      <c r="G71" s="21">
        <v>1.6999999999999999E-3</v>
      </c>
      <c r="H71" s="22"/>
      <c r="I71" s="23"/>
      <c r="J71" s="3"/>
    </row>
    <row r="72" spans="1:10" ht="12.95" customHeight="1">
      <c r="A72" s="17"/>
      <c r="B72" s="18" t="s">
        <v>493</v>
      </c>
      <c r="C72" s="14" t="s">
        <v>494</v>
      </c>
      <c r="D72" s="14" t="s">
        <v>29</v>
      </c>
      <c r="E72" s="19">
        <v>14000</v>
      </c>
      <c r="F72" s="20">
        <v>94.34</v>
      </c>
      <c r="G72" s="21">
        <v>1.6000000000000001E-3</v>
      </c>
      <c r="H72" s="22"/>
      <c r="I72" s="23"/>
      <c r="J72" s="3"/>
    </row>
    <row r="73" spans="1:10" ht="12.95" customHeight="1">
      <c r="A73" s="17"/>
      <c r="B73" s="18" t="s">
        <v>495</v>
      </c>
      <c r="C73" s="14" t="s">
        <v>496</v>
      </c>
      <c r="D73" s="14" t="s">
        <v>45</v>
      </c>
      <c r="E73" s="19">
        <v>14000</v>
      </c>
      <c r="F73" s="20">
        <v>91.01</v>
      </c>
      <c r="G73" s="21">
        <v>1.6000000000000001E-3</v>
      </c>
      <c r="H73" s="22"/>
      <c r="I73" s="23"/>
      <c r="J73" s="3"/>
    </row>
    <row r="74" spans="1:10" ht="12.95" customHeight="1">
      <c r="A74" s="17"/>
      <c r="B74" s="18" t="s">
        <v>33</v>
      </c>
      <c r="C74" s="14" t="s">
        <v>34</v>
      </c>
      <c r="D74" s="14" t="s">
        <v>23</v>
      </c>
      <c r="E74" s="19">
        <v>7000</v>
      </c>
      <c r="F74" s="20">
        <v>80.53</v>
      </c>
      <c r="G74" s="21">
        <v>1.4E-3</v>
      </c>
      <c r="H74" s="22"/>
      <c r="I74" s="23"/>
      <c r="J74" s="3"/>
    </row>
    <row r="75" spans="1:10" ht="12.95" customHeight="1">
      <c r="A75" s="17"/>
      <c r="B75" s="18" t="s">
        <v>497</v>
      </c>
      <c r="C75" s="14" t="s">
        <v>498</v>
      </c>
      <c r="D75" s="14" t="s">
        <v>468</v>
      </c>
      <c r="E75" s="19">
        <v>6500</v>
      </c>
      <c r="F75" s="20">
        <v>79.27</v>
      </c>
      <c r="G75" s="21">
        <v>1.4E-3</v>
      </c>
      <c r="H75" s="22"/>
      <c r="I75" s="23"/>
      <c r="J75" s="3"/>
    </row>
    <row r="76" spans="1:10" ht="12.95" customHeight="1">
      <c r="A76" s="17"/>
      <c r="B76" s="18" t="s">
        <v>499</v>
      </c>
      <c r="C76" s="14" t="s">
        <v>500</v>
      </c>
      <c r="D76" s="14" t="s">
        <v>29</v>
      </c>
      <c r="E76" s="19">
        <v>65000</v>
      </c>
      <c r="F76" s="20">
        <v>79.11</v>
      </c>
      <c r="G76" s="21">
        <v>1.4E-3</v>
      </c>
      <c r="H76" s="22"/>
      <c r="I76" s="23"/>
      <c r="J76" s="3"/>
    </row>
    <row r="77" spans="1:10" ht="12.95" customHeight="1">
      <c r="A77" s="17"/>
      <c r="B77" s="18" t="s">
        <v>119</v>
      </c>
      <c r="C77" s="14" t="s">
        <v>120</v>
      </c>
      <c r="D77" s="14" t="s">
        <v>121</v>
      </c>
      <c r="E77" s="19">
        <v>13200</v>
      </c>
      <c r="F77" s="20">
        <v>77.040000000000006</v>
      </c>
      <c r="G77" s="21">
        <v>1.2999999999999999E-3</v>
      </c>
      <c r="H77" s="22"/>
      <c r="I77" s="23"/>
      <c r="J77" s="3"/>
    </row>
    <row r="78" spans="1:10" ht="12.95" customHeight="1">
      <c r="A78" s="17"/>
      <c r="B78" s="18" t="s">
        <v>24</v>
      </c>
      <c r="C78" s="14" t="s">
        <v>25</v>
      </c>
      <c r="D78" s="14" t="s">
        <v>26</v>
      </c>
      <c r="E78" s="19">
        <v>21600</v>
      </c>
      <c r="F78" s="20">
        <v>65.2</v>
      </c>
      <c r="G78" s="21">
        <v>1.1000000000000001E-3</v>
      </c>
      <c r="H78" s="22"/>
      <c r="I78" s="23"/>
      <c r="J78" s="3"/>
    </row>
    <row r="79" spans="1:10" ht="12.95" customHeight="1">
      <c r="A79" s="17"/>
      <c r="B79" s="18" t="s">
        <v>501</v>
      </c>
      <c r="C79" s="14" t="s">
        <v>502</v>
      </c>
      <c r="D79" s="14" t="s">
        <v>431</v>
      </c>
      <c r="E79" s="19">
        <v>10000</v>
      </c>
      <c r="F79" s="20">
        <v>57.68</v>
      </c>
      <c r="G79" s="21">
        <v>1E-3</v>
      </c>
      <c r="H79" s="22"/>
      <c r="I79" s="23"/>
      <c r="J79" s="3"/>
    </row>
    <row r="80" spans="1:10" ht="12.95" customHeight="1">
      <c r="A80" s="17"/>
      <c r="B80" s="18" t="s">
        <v>503</v>
      </c>
      <c r="C80" s="14" t="s">
        <v>504</v>
      </c>
      <c r="D80" s="14" t="s">
        <v>45</v>
      </c>
      <c r="E80" s="19">
        <v>1200</v>
      </c>
      <c r="F80" s="20">
        <v>56.48</v>
      </c>
      <c r="G80" s="21">
        <v>1E-3</v>
      </c>
      <c r="H80" s="22"/>
      <c r="I80" s="23"/>
      <c r="J80" s="3"/>
    </row>
    <row r="81" spans="1:10" ht="12.95" customHeight="1">
      <c r="A81" s="17"/>
      <c r="B81" s="18" t="s">
        <v>505</v>
      </c>
      <c r="C81" s="14" t="s">
        <v>506</v>
      </c>
      <c r="D81" s="14" t="s">
        <v>269</v>
      </c>
      <c r="E81" s="19">
        <v>5625</v>
      </c>
      <c r="F81" s="20">
        <v>52.29</v>
      </c>
      <c r="G81" s="21">
        <v>8.9999999999999998E-4</v>
      </c>
      <c r="H81" s="22"/>
      <c r="I81" s="23"/>
      <c r="J81" s="3"/>
    </row>
    <row r="82" spans="1:10" ht="12.95" customHeight="1">
      <c r="A82" s="17"/>
      <c r="B82" s="18" t="s">
        <v>507</v>
      </c>
      <c r="C82" s="14" t="s">
        <v>508</v>
      </c>
      <c r="D82" s="14" t="s">
        <v>29</v>
      </c>
      <c r="E82" s="19">
        <v>21600</v>
      </c>
      <c r="F82" s="20">
        <v>49.98</v>
      </c>
      <c r="G82" s="21">
        <v>8.9999999999999998E-4</v>
      </c>
      <c r="H82" s="22"/>
      <c r="I82" s="23"/>
      <c r="J82" s="3"/>
    </row>
    <row r="83" spans="1:10" ht="12.95" customHeight="1">
      <c r="A83" s="17"/>
      <c r="B83" s="18" t="s">
        <v>509</v>
      </c>
      <c r="C83" s="14" t="s">
        <v>510</v>
      </c>
      <c r="D83" s="14" t="s">
        <v>32</v>
      </c>
      <c r="E83" s="19">
        <v>1050</v>
      </c>
      <c r="F83" s="20">
        <v>48.27</v>
      </c>
      <c r="G83" s="21">
        <v>8.0000000000000004E-4</v>
      </c>
      <c r="H83" s="22"/>
      <c r="I83" s="23"/>
      <c r="J83" s="3"/>
    </row>
    <row r="84" spans="1:10" ht="12.95" customHeight="1">
      <c r="A84" s="17"/>
      <c r="B84" s="18" t="s">
        <v>43</v>
      </c>
      <c r="C84" s="14" t="s">
        <v>44</v>
      </c>
      <c r="D84" s="14" t="s">
        <v>45</v>
      </c>
      <c r="E84" s="19">
        <v>2800</v>
      </c>
      <c r="F84" s="20">
        <v>38.26</v>
      </c>
      <c r="G84" s="21">
        <v>6.9999999999999999E-4</v>
      </c>
      <c r="H84" s="22"/>
      <c r="I84" s="23"/>
      <c r="J84" s="3"/>
    </row>
    <row r="85" spans="1:10" ht="12.95" customHeight="1">
      <c r="A85" s="17"/>
      <c r="B85" s="18" t="s">
        <v>511</v>
      </c>
      <c r="C85" s="14" t="s">
        <v>512</v>
      </c>
      <c r="D85" s="14" t="s">
        <v>513</v>
      </c>
      <c r="E85" s="19">
        <v>9200</v>
      </c>
      <c r="F85" s="20">
        <v>36.6</v>
      </c>
      <c r="G85" s="21">
        <v>5.9999999999999995E-4</v>
      </c>
      <c r="H85" s="22"/>
      <c r="I85" s="23"/>
      <c r="J85" s="3"/>
    </row>
    <row r="86" spans="1:10" ht="12.95" customHeight="1">
      <c r="A86" s="17"/>
      <c r="B86" s="18" t="s">
        <v>514</v>
      </c>
      <c r="C86" s="14" t="s">
        <v>515</v>
      </c>
      <c r="D86" s="14" t="s">
        <v>490</v>
      </c>
      <c r="E86" s="19">
        <v>15000</v>
      </c>
      <c r="F86" s="20">
        <v>28.9</v>
      </c>
      <c r="G86" s="21">
        <v>5.0000000000000001E-4</v>
      </c>
      <c r="H86" s="22"/>
      <c r="I86" s="23"/>
      <c r="J86" s="3"/>
    </row>
    <row r="87" spans="1:10" ht="12.95" customHeight="1">
      <c r="A87" s="17"/>
      <c r="B87" s="18" t="s">
        <v>516</v>
      </c>
      <c r="C87" s="14" t="s">
        <v>517</v>
      </c>
      <c r="D87" s="14" t="s">
        <v>449</v>
      </c>
      <c r="E87" s="19">
        <v>1000</v>
      </c>
      <c r="F87" s="20">
        <v>28.76</v>
      </c>
      <c r="G87" s="21">
        <v>5.0000000000000001E-4</v>
      </c>
      <c r="H87" s="22"/>
      <c r="I87" s="23"/>
      <c r="J87" s="3"/>
    </row>
    <row r="88" spans="1:10" ht="12.95" customHeight="1">
      <c r="A88" s="17"/>
      <c r="B88" s="18" t="s">
        <v>518</v>
      </c>
      <c r="C88" s="14" t="s">
        <v>519</v>
      </c>
      <c r="D88" s="14" t="s">
        <v>121</v>
      </c>
      <c r="E88" s="19">
        <v>2400</v>
      </c>
      <c r="F88" s="20">
        <v>24.26</v>
      </c>
      <c r="G88" s="21">
        <v>4.0000000000000002E-4</v>
      </c>
      <c r="H88" s="22"/>
      <c r="I88" s="23"/>
      <c r="J88" s="3"/>
    </row>
    <row r="89" spans="1:10" ht="12.95" customHeight="1">
      <c r="A89" s="17"/>
      <c r="B89" s="18" t="s">
        <v>520</v>
      </c>
      <c r="C89" s="14" t="s">
        <v>521</v>
      </c>
      <c r="D89" s="14" t="s">
        <v>423</v>
      </c>
      <c r="E89" s="19">
        <v>2800</v>
      </c>
      <c r="F89" s="20">
        <v>18.04</v>
      </c>
      <c r="G89" s="21">
        <v>2.9999999999999997E-4</v>
      </c>
      <c r="H89" s="22"/>
      <c r="I89" s="23"/>
      <c r="J89" s="3"/>
    </row>
    <row r="90" spans="1:10" ht="12.95" customHeight="1">
      <c r="A90" s="17"/>
      <c r="B90" s="18" t="s">
        <v>522</v>
      </c>
      <c r="C90" s="14" t="s">
        <v>523</v>
      </c>
      <c r="D90" s="14" t="s">
        <v>412</v>
      </c>
      <c r="E90" s="19">
        <v>950</v>
      </c>
      <c r="F90" s="20">
        <v>12.56</v>
      </c>
      <c r="G90" s="21">
        <v>2.0000000000000001E-4</v>
      </c>
      <c r="H90" s="22"/>
      <c r="I90" s="23"/>
      <c r="J90" s="3"/>
    </row>
    <row r="91" spans="1:10" ht="12.95" customHeight="1">
      <c r="A91" s="17"/>
      <c r="B91" s="18" t="s">
        <v>51</v>
      </c>
      <c r="C91" s="14" t="s">
        <v>52</v>
      </c>
      <c r="D91" s="14" t="s">
        <v>53</v>
      </c>
      <c r="E91" s="19">
        <v>4500</v>
      </c>
      <c r="F91" s="20">
        <v>11.45</v>
      </c>
      <c r="G91" s="21">
        <v>2.0000000000000001E-4</v>
      </c>
      <c r="H91" s="22"/>
      <c r="I91" s="23"/>
      <c r="J91" s="3"/>
    </row>
    <row r="92" spans="1:10" ht="12.95" customHeight="1">
      <c r="A92" s="17"/>
      <c r="B92" s="18" t="s">
        <v>524</v>
      </c>
      <c r="C92" s="14" t="s">
        <v>525</v>
      </c>
      <c r="D92" s="14" t="s">
        <v>526</v>
      </c>
      <c r="E92" s="19">
        <v>400</v>
      </c>
      <c r="F92" s="20">
        <v>10.029999999999999</v>
      </c>
      <c r="G92" s="21">
        <v>2.0000000000000001E-4</v>
      </c>
      <c r="H92" s="22"/>
      <c r="I92" s="23"/>
      <c r="J92" s="3"/>
    </row>
    <row r="93" spans="1:10" ht="12.95" customHeight="1">
      <c r="A93" s="17"/>
      <c r="B93" s="18" t="s">
        <v>527</v>
      </c>
      <c r="C93" s="14" t="s">
        <v>528</v>
      </c>
      <c r="D93" s="14" t="s">
        <v>58</v>
      </c>
      <c r="E93" s="19">
        <v>7100</v>
      </c>
      <c r="F93" s="20">
        <v>9.32</v>
      </c>
      <c r="G93" s="21">
        <v>2.0000000000000001E-4</v>
      </c>
      <c r="H93" s="22"/>
      <c r="I93" s="23"/>
      <c r="J93" s="3"/>
    </row>
    <row r="94" spans="1:10" ht="12.95" customHeight="1">
      <c r="A94" s="17"/>
      <c r="B94" s="18" t="s">
        <v>272</v>
      </c>
      <c r="C94" s="14" t="s">
        <v>273</v>
      </c>
      <c r="D94" s="14" t="s">
        <v>260</v>
      </c>
      <c r="E94" s="19">
        <v>1600</v>
      </c>
      <c r="F94" s="20">
        <v>6.33</v>
      </c>
      <c r="G94" s="21">
        <v>1E-4</v>
      </c>
      <c r="H94" s="22"/>
      <c r="I94" s="23"/>
      <c r="J94" s="3"/>
    </row>
    <row r="95" spans="1:10" ht="12.95" customHeight="1">
      <c r="A95" s="3"/>
      <c r="B95" s="13" t="s">
        <v>129</v>
      </c>
      <c r="C95" s="14"/>
      <c r="D95" s="14"/>
      <c r="E95" s="14"/>
      <c r="F95" s="24">
        <v>46077.7</v>
      </c>
      <c r="G95" s="25">
        <v>0.80300000000000005</v>
      </c>
      <c r="H95" s="26"/>
      <c r="I95" s="27"/>
      <c r="J95" s="3"/>
    </row>
    <row r="96" spans="1:10" ht="12.95" customHeight="1">
      <c r="A96" s="3"/>
      <c r="B96" s="28" t="s">
        <v>130</v>
      </c>
      <c r="C96" s="29"/>
      <c r="D96" s="29"/>
      <c r="E96" s="29"/>
      <c r="F96" s="26" t="s">
        <v>131</v>
      </c>
      <c r="G96" s="26" t="s">
        <v>131</v>
      </c>
      <c r="H96" s="26"/>
      <c r="I96" s="27"/>
      <c r="J96" s="3"/>
    </row>
    <row r="97" spans="1:10" ht="12.95" customHeight="1">
      <c r="A97" s="3"/>
      <c r="B97" s="28" t="s">
        <v>129</v>
      </c>
      <c r="C97" s="29"/>
      <c r="D97" s="29"/>
      <c r="E97" s="29"/>
      <c r="F97" s="26" t="s">
        <v>131</v>
      </c>
      <c r="G97" s="26" t="s">
        <v>131</v>
      </c>
      <c r="H97" s="26"/>
      <c r="I97" s="27"/>
      <c r="J97" s="3"/>
    </row>
    <row r="98" spans="1:10" ht="12.95" customHeight="1">
      <c r="A98" s="3"/>
      <c r="B98" s="28" t="s">
        <v>132</v>
      </c>
      <c r="C98" s="30"/>
      <c r="D98" s="29"/>
      <c r="E98" s="30"/>
      <c r="F98" s="24">
        <v>46077.7</v>
      </c>
      <c r="G98" s="25">
        <v>0.80300000000000005</v>
      </c>
      <c r="H98" s="26"/>
      <c r="I98" s="27"/>
      <c r="J98" s="3"/>
    </row>
    <row r="99" spans="1:10" ht="12.95" customHeight="1">
      <c r="A99" s="3"/>
      <c r="B99" s="13" t="s">
        <v>160</v>
      </c>
      <c r="C99" s="14"/>
      <c r="D99" s="14"/>
      <c r="E99" s="14"/>
      <c r="F99" s="14"/>
      <c r="G99" s="14"/>
      <c r="H99" s="15"/>
      <c r="I99" s="16"/>
      <c r="J99" s="3"/>
    </row>
    <row r="100" spans="1:10" ht="12.95" customHeight="1">
      <c r="A100" s="3"/>
      <c r="B100" s="13" t="s">
        <v>161</v>
      </c>
      <c r="C100" s="14"/>
      <c r="D100" s="14"/>
      <c r="E100" s="14"/>
      <c r="F100" s="3"/>
      <c r="G100" s="15"/>
      <c r="H100" s="15"/>
      <c r="I100" s="16"/>
      <c r="J100" s="3"/>
    </row>
    <row r="101" spans="1:10" ht="12.95" customHeight="1">
      <c r="A101" s="17"/>
      <c r="B101" s="18" t="s">
        <v>665</v>
      </c>
      <c r="C101" s="14" t="s">
        <v>167</v>
      </c>
      <c r="D101" s="14" t="s">
        <v>657</v>
      </c>
      <c r="E101" s="19">
        <v>300</v>
      </c>
      <c r="F101" s="20">
        <v>1446.63</v>
      </c>
      <c r="G101" s="21">
        <v>2.52E-2</v>
      </c>
      <c r="H101" s="31">
        <v>7.4399999999999994E-2</v>
      </c>
      <c r="I101" s="23"/>
      <c r="J101" s="3"/>
    </row>
    <row r="102" spans="1:10" ht="12.95" customHeight="1">
      <c r="A102" s="17"/>
      <c r="B102" s="18" t="s">
        <v>677</v>
      </c>
      <c r="C102" s="14" t="s">
        <v>179</v>
      </c>
      <c r="D102" s="14" t="s">
        <v>658</v>
      </c>
      <c r="E102" s="19">
        <v>200</v>
      </c>
      <c r="F102" s="20">
        <v>940.68</v>
      </c>
      <c r="G102" s="21">
        <v>1.6400000000000001E-2</v>
      </c>
      <c r="H102" s="31">
        <v>7.5969999999999996E-2</v>
      </c>
      <c r="I102" s="23"/>
      <c r="J102" s="3"/>
    </row>
    <row r="103" spans="1:10" ht="12.95" customHeight="1">
      <c r="A103" s="17"/>
      <c r="B103" s="18" t="s">
        <v>813</v>
      </c>
      <c r="C103" s="14" t="s">
        <v>391</v>
      </c>
      <c r="D103" s="14" t="s">
        <v>656</v>
      </c>
      <c r="E103" s="19">
        <v>100</v>
      </c>
      <c r="F103" s="20">
        <v>495.04</v>
      </c>
      <c r="G103" s="21">
        <v>8.6E-3</v>
      </c>
      <c r="H103" s="31">
        <v>7.1652999999999994E-2</v>
      </c>
      <c r="I103" s="23"/>
      <c r="J103" s="3"/>
    </row>
    <row r="104" spans="1:10" ht="12.95" customHeight="1">
      <c r="A104" s="17"/>
      <c r="B104" s="18" t="s">
        <v>675</v>
      </c>
      <c r="C104" s="14" t="s">
        <v>177</v>
      </c>
      <c r="D104" s="14" t="s">
        <v>656</v>
      </c>
      <c r="E104" s="19">
        <v>100</v>
      </c>
      <c r="F104" s="20">
        <v>474.96</v>
      </c>
      <c r="G104" s="21">
        <v>8.3000000000000001E-3</v>
      </c>
      <c r="H104" s="31">
        <v>7.5749999999999998E-2</v>
      </c>
      <c r="I104" s="23"/>
      <c r="J104" s="3"/>
    </row>
    <row r="105" spans="1:10" ht="12.95" customHeight="1">
      <c r="A105" s="3"/>
      <c r="B105" s="13" t="s">
        <v>129</v>
      </c>
      <c r="C105" s="14"/>
      <c r="D105" s="14"/>
      <c r="E105" s="14"/>
      <c r="F105" s="24">
        <v>3357.31</v>
      </c>
      <c r="G105" s="25">
        <v>5.8500000000000003E-2</v>
      </c>
      <c r="H105" s="26"/>
      <c r="I105" s="27"/>
      <c r="J105" s="3"/>
    </row>
    <row r="106" spans="1:10" ht="12.95" customHeight="1">
      <c r="A106" s="3"/>
      <c r="B106" s="13" t="s">
        <v>180</v>
      </c>
      <c r="C106" s="14"/>
      <c r="D106" s="14"/>
      <c r="E106" s="14"/>
      <c r="F106" s="3"/>
      <c r="G106" s="15"/>
      <c r="H106" s="15"/>
      <c r="I106" s="16"/>
      <c r="J106" s="3"/>
    </row>
    <row r="107" spans="1:10" ht="12.95" customHeight="1">
      <c r="A107" s="17"/>
      <c r="B107" s="18" t="s">
        <v>622</v>
      </c>
      <c r="C107" s="14" t="s">
        <v>623</v>
      </c>
      <c r="D107" s="14" t="s">
        <v>183</v>
      </c>
      <c r="E107" s="19">
        <v>500000</v>
      </c>
      <c r="F107" s="20">
        <v>483.61</v>
      </c>
      <c r="G107" s="21">
        <v>8.3999999999999995E-3</v>
      </c>
      <c r="H107" s="31">
        <v>7.0275000000000004E-2</v>
      </c>
      <c r="I107" s="23"/>
      <c r="J107" s="3"/>
    </row>
    <row r="108" spans="1:10" ht="12.95" customHeight="1">
      <c r="A108" s="3"/>
      <c r="B108" s="13" t="s">
        <v>129</v>
      </c>
      <c r="C108" s="14"/>
      <c r="D108" s="14"/>
      <c r="E108" s="14"/>
      <c r="F108" s="24">
        <v>483.61</v>
      </c>
      <c r="G108" s="25">
        <v>8.3999999999999995E-3</v>
      </c>
      <c r="H108" s="26"/>
      <c r="I108" s="27"/>
      <c r="J108" s="3"/>
    </row>
    <row r="109" spans="1:10" ht="12.95" customHeight="1">
      <c r="A109" s="3"/>
      <c r="B109" s="28" t="s">
        <v>132</v>
      </c>
      <c r="C109" s="30"/>
      <c r="D109" s="29"/>
      <c r="E109" s="30"/>
      <c r="F109" s="24">
        <v>3840.92</v>
      </c>
      <c r="G109" s="25">
        <v>6.6900000000000001E-2</v>
      </c>
      <c r="H109" s="26"/>
      <c r="I109" s="27"/>
      <c r="J109" s="3"/>
    </row>
    <row r="110" spans="1:10" ht="12.95" customHeight="1">
      <c r="A110" s="3"/>
      <c r="B110" s="13" t="s">
        <v>246</v>
      </c>
      <c r="C110" s="14"/>
      <c r="D110" s="14"/>
      <c r="E110" s="14"/>
      <c r="F110" s="14"/>
      <c r="G110" s="14"/>
      <c r="H110" s="15"/>
      <c r="I110" s="16"/>
      <c r="J110" s="3"/>
    </row>
    <row r="111" spans="1:10" ht="12.95" customHeight="1">
      <c r="A111" s="3"/>
      <c r="B111" s="13" t="s">
        <v>624</v>
      </c>
      <c r="C111" s="14"/>
      <c r="D111" s="14"/>
      <c r="E111" s="14"/>
      <c r="F111" s="3"/>
      <c r="G111" s="15"/>
      <c r="H111" s="15"/>
      <c r="I111" s="16"/>
      <c r="J111" s="3"/>
    </row>
    <row r="112" spans="1:10" ht="12.95" customHeight="1">
      <c r="A112" s="17"/>
      <c r="B112" s="18" t="s">
        <v>625</v>
      </c>
      <c r="C112" s="14" t="s">
        <v>626</v>
      </c>
      <c r="D112" s="14"/>
      <c r="E112" s="19">
        <v>480225.43</v>
      </c>
      <c r="F112" s="20">
        <v>6480.18</v>
      </c>
      <c r="G112" s="21">
        <v>0.113</v>
      </c>
      <c r="H112" s="31"/>
      <c r="I112" s="23"/>
      <c r="J112" s="3"/>
    </row>
    <row r="113" spans="1:10" ht="12.95" customHeight="1">
      <c r="A113" s="3"/>
      <c r="B113" s="13" t="s">
        <v>129</v>
      </c>
      <c r="C113" s="14"/>
      <c r="D113" s="14"/>
      <c r="E113" s="14"/>
      <c r="F113" s="24">
        <v>6480.18</v>
      </c>
      <c r="G113" s="25">
        <v>0.113</v>
      </c>
      <c r="H113" s="26"/>
      <c r="I113" s="27"/>
      <c r="J113" s="3"/>
    </row>
    <row r="114" spans="1:10" ht="12.95" customHeight="1">
      <c r="A114" s="3"/>
      <c r="B114" s="28" t="s">
        <v>132</v>
      </c>
      <c r="C114" s="30"/>
      <c r="D114" s="29"/>
      <c r="E114" s="30"/>
      <c r="F114" s="24">
        <v>6480.18</v>
      </c>
      <c r="G114" s="25">
        <v>0.113</v>
      </c>
      <c r="H114" s="26"/>
      <c r="I114" s="27"/>
      <c r="J114" s="3"/>
    </row>
    <row r="115" spans="1:10" ht="12.95" customHeight="1">
      <c r="A115" s="3"/>
      <c r="B115" s="13" t="s">
        <v>188</v>
      </c>
      <c r="C115" s="14"/>
      <c r="D115" s="14"/>
      <c r="E115" s="14"/>
      <c r="F115" s="14"/>
      <c r="G115" s="14"/>
      <c r="H115" s="15"/>
      <c r="I115" s="16"/>
      <c r="J115" s="3"/>
    </row>
    <row r="116" spans="1:10" ht="12.95" customHeight="1">
      <c r="A116" s="17"/>
      <c r="B116" s="18" t="s">
        <v>189</v>
      </c>
      <c r="C116" s="14"/>
      <c r="D116" s="14"/>
      <c r="E116" s="19"/>
      <c r="F116" s="20">
        <v>1129.79</v>
      </c>
      <c r="G116" s="21">
        <v>1.9699999999999999E-2</v>
      </c>
      <c r="H116" s="31">
        <v>6.6706379493812418E-2</v>
      </c>
      <c r="I116" s="23"/>
      <c r="J116" s="3"/>
    </row>
    <row r="117" spans="1:10" ht="12.95" customHeight="1">
      <c r="A117" s="3"/>
      <c r="B117" s="13" t="s">
        <v>129</v>
      </c>
      <c r="C117" s="14"/>
      <c r="D117" s="14"/>
      <c r="E117" s="14"/>
      <c r="F117" s="24">
        <v>1129.79</v>
      </c>
      <c r="G117" s="25">
        <v>1.9699999999999999E-2</v>
      </c>
      <c r="H117" s="26"/>
      <c r="I117" s="27"/>
      <c r="J117" s="3"/>
    </row>
    <row r="118" spans="1:10" ht="12.95" customHeight="1">
      <c r="A118" s="3"/>
      <c r="B118" s="28" t="s">
        <v>132</v>
      </c>
      <c r="C118" s="30"/>
      <c r="D118" s="29"/>
      <c r="E118" s="30"/>
      <c r="F118" s="24">
        <v>1129.79</v>
      </c>
      <c r="G118" s="25">
        <v>1.9699999999999999E-2</v>
      </c>
      <c r="H118" s="26"/>
      <c r="I118" s="27"/>
      <c r="J118" s="3"/>
    </row>
    <row r="119" spans="1:10" ht="12.95" customHeight="1">
      <c r="A119" s="3"/>
      <c r="B119" s="28" t="s">
        <v>190</v>
      </c>
      <c r="C119" s="14"/>
      <c r="D119" s="29"/>
      <c r="E119" s="14"/>
      <c r="F119" s="32">
        <f>46228.99+F238</f>
        <v>-182.26000000000204</v>
      </c>
      <c r="G119" s="25">
        <f>80.68%+G238</f>
        <v>-2.5999999999999357E-3</v>
      </c>
      <c r="H119" s="26"/>
      <c r="I119" s="27"/>
      <c r="J119" s="3"/>
    </row>
    <row r="120" spans="1:10" ht="12.95" customHeight="1">
      <c r="A120" s="3"/>
      <c r="B120" s="33" t="s">
        <v>191</v>
      </c>
      <c r="C120" s="34"/>
      <c r="D120" s="34"/>
      <c r="E120" s="34"/>
      <c r="F120" s="35">
        <v>57346.33</v>
      </c>
      <c r="G120" s="36">
        <v>1</v>
      </c>
      <c r="H120" s="37"/>
      <c r="I120" s="38"/>
      <c r="J120" s="3"/>
    </row>
    <row r="121" spans="1:10" ht="12.95" customHeight="1">
      <c r="A121" s="3"/>
      <c r="B121" s="6"/>
      <c r="C121" s="3"/>
      <c r="D121" s="3"/>
      <c r="E121" s="3"/>
      <c r="F121" s="3"/>
      <c r="G121" s="3"/>
      <c r="H121" s="3"/>
      <c r="I121" s="3"/>
      <c r="J121" s="3"/>
    </row>
    <row r="122" spans="1:10" ht="12.95" customHeight="1" thickBot="1">
      <c r="A122" s="3"/>
      <c r="B122" s="47" t="s">
        <v>142</v>
      </c>
      <c r="C122" s="48"/>
      <c r="D122" s="48"/>
      <c r="E122" s="48"/>
      <c r="F122" s="48"/>
      <c r="G122" s="48"/>
      <c r="H122" s="48"/>
      <c r="I122" s="3"/>
      <c r="J122" s="3"/>
    </row>
    <row r="123" spans="1:10" ht="12.95" customHeight="1">
      <c r="A123" s="3"/>
      <c r="B123" s="327" t="s">
        <v>10</v>
      </c>
      <c r="C123" s="328" t="s">
        <v>863</v>
      </c>
      <c r="D123" s="328" t="s">
        <v>864</v>
      </c>
      <c r="E123" s="329" t="s">
        <v>13</v>
      </c>
      <c r="F123" s="330" t="s">
        <v>679</v>
      </c>
      <c r="G123" s="329" t="s">
        <v>680</v>
      </c>
      <c r="H123" s="331" t="s">
        <v>865</v>
      </c>
      <c r="I123" s="3"/>
    </row>
    <row r="124" spans="1:10" ht="12.95" customHeight="1">
      <c r="A124" s="3"/>
      <c r="B124" s="338" t="s">
        <v>143</v>
      </c>
      <c r="C124" s="339"/>
      <c r="D124" s="339"/>
      <c r="E124" s="339"/>
      <c r="F124" s="340"/>
      <c r="G124" s="341"/>
      <c r="H124" s="608">
        <f>1011179832.38/100000</f>
        <v>10111.7983238</v>
      </c>
      <c r="I124" s="3"/>
    </row>
    <row r="125" spans="1:10" ht="12.95" customHeight="1">
      <c r="A125" s="17"/>
      <c r="B125" s="76" t="s">
        <v>279</v>
      </c>
      <c r="C125" s="332">
        <v>1506.6879373737374</v>
      </c>
      <c r="D125" s="332">
        <v>1513.2</v>
      </c>
      <c r="E125" s="77">
        <v>-207900</v>
      </c>
      <c r="F125" s="78">
        <v>-3145.94</v>
      </c>
      <c r="G125" s="333">
        <v>-5.4899999999999997E-2</v>
      </c>
      <c r="H125" s="609"/>
      <c r="I125" s="3"/>
    </row>
    <row r="126" spans="1:10" ht="12.95" customHeight="1">
      <c r="A126" s="17"/>
      <c r="B126" s="76" t="s">
        <v>152</v>
      </c>
      <c r="C126" s="332">
        <v>2957.7375364806867</v>
      </c>
      <c r="D126" s="332">
        <v>2953.85</v>
      </c>
      <c r="E126" s="77">
        <v>-56750</v>
      </c>
      <c r="F126" s="78">
        <v>-1676.31</v>
      </c>
      <c r="G126" s="333">
        <v>-2.92E-2</v>
      </c>
      <c r="H126" s="609"/>
      <c r="I126" s="3"/>
    </row>
    <row r="127" spans="1:10" ht="12.95" customHeight="1">
      <c r="A127" s="17"/>
      <c r="B127" s="76" t="s">
        <v>149</v>
      </c>
      <c r="C127" s="332">
        <v>973.75203128654971</v>
      </c>
      <c r="D127" s="332">
        <v>1015.7</v>
      </c>
      <c r="E127" s="77">
        <v>-133950</v>
      </c>
      <c r="F127" s="78">
        <v>-1360.53</v>
      </c>
      <c r="G127" s="333">
        <v>-2.3699999999999999E-2</v>
      </c>
      <c r="H127" s="609"/>
      <c r="I127" s="3"/>
    </row>
    <row r="128" spans="1:10" ht="12.95" customHeight="1">
      <c r="A128" s="17"/>
      <c r="B128" s="76" t="s">
        <v>621</v>
      </c>
      <c r="C128" s="332">
        <v>1799.2504550724639</v>
      </c>
      <c r="D128" s="332">
        <v>1636.4</v>
      </c>
      <c r="E128" s="77">
        <v>-82800</v>
      </c>
      <c r="F128" s="78">
        <v>-1354.94</v>
      </c>
      <c r="G128" s="333">
        <v>-2.3599999999999999E-2</v>
      </c>
      <c r="H128" s="609"/>
      <c r="I128" s="3"/>
    </row>
    <row r="129" spans="1:9" ht="12.95" customHeight="1">
      <c r="A129" s="17"/>
      <c r="B129" s="76" t="s">
        <v>620</v>
      </c>
      <c r="C129" s="332">
        <v>601.13478101265821</v>
      </c>
      <c r="D129" s="332">
        <v>626.75</v>
      </c>
      <c r="E129" s="77">
        <v>-213300</v>
      </c>
      <c r="F129" s="78">
        <v>-1336.86</v>
      </c>
      <c r="G129" s="333">
        <v>-2.3300000000000001E-2</v>
      </c>
      <c r="H129" s="609"/>
      <c r="I129" s="3"/>
    </row>
    <row r="130" spans="1:9" ht="12.95" customHeight="1">
      <c r="A130" s="17"/>
      <c r="B130" s="76" t="s">
        <v>619</v>
      </c>
      <c r="C130" s="332">
        <v>787.07095046728966</v>
      </c>
      <c r="D130" s="332">
        <v>822.6</v>
      </c>
      <c r="E130" s="77">
        <v>-160500</v>
      </c>
      <c r="F130" s="78">
        <v>-1320.27</v>
      </c>
      <c r="G130" s="333">
        <v>-2.3E-2</v>
      </c>
      <c r="H130" s="609"/>
      <c r="I130" s="3"/>
    </row>
    <row r="131" spans="1:9" ht="12.95" customHeight="1">
      <c r="A131" s="17"/>
      <c r="B131" s="76" t="s">
        <v>145</v>
      </c>
      <c r="C131" s="332">
        <v>3650.9875000000002</v>
      </c>
      <c r="D131" s="332">
        <v>3617.55</v>
      </c>
      <c r="E131" s="77">
        <v>-34200</v>
      </c>
      <c r="F131" s="78">
        <v>-1237.2</v>
      </c>
      <c r="G131" s="333">
        <v>-2.1600000000000001E-2</v>
      </c>
      <c r="H131" s="609"/>
      <c r="I131" s="3"/>
    </row>
    <row r="132" spans="1:9" ht="12.95" customHeight="1">
      <c r="A132" s="17"/>
      <c r="B132" s="76" t="s">
        <v>618</v>
      </c>
      <c r="C132" s="332">
        <v>262.12799879210223</v>
      </c>
      <c r="D132" s="332">
        <v>285.10000000000002</v>
      </c>
      <c r="E132" s="77">
        <v>-430500</v>
      </c>
      <c r="F132" s="78">
        <v>-1227.3599999999999</v>
      </c>
      <c r="G132" s="333">
        <v>-2.1399999999999999E-2</v>
      </c>
      <c r="H132" s="609"/>
      <c r="I132" s="3"/>
    </row>
    <row r="133" spans="1:9" ht="12.95" customHeight="1">
      <c r="A133" s="17"/>
      <c r="B133" s="76" t="s">
        <v>617</v>
      </c>
      <c r="C133" s="332">
        <v>238.69048888888889</v>
      </c>
      <c r="D133" s="332">
        <v>235.2</v>
      </c>
      <c r="E133" s="77">
        <v>-513000</v>
      </c>
      <c r="F133" s="78">
        <v>-1206.58</v>
      </c>
      <c r="G133" s="333">
        <v>-2.1000000000000001E-2</v>
      </c>
      <c r="H133" s="609"/>
      <c r="I133" s="3"/>
    </row>
    <row r="134" spans="1:9" ht="12.95" customHeight="1">
      <c r="A134" s="17"/>
      <c r="B134" s="76" t="s">
        <v>616</v>
      </c>
      <c r="C134" s="332">
        <v>14.007199999999999</v>
      </c>
      <c r="D134" s="332">
        <v>13.65</v>
      </c>
      <c r="E134" s="77">
        <v>-8800000</v>
      </c>
      <c r="F134" s="78">
        <v>-1201.2</v>
      </c>
      <c r="G134" s="333">
        <v>-2.0899999999999998E-2</v>
      </c>
      <c r="H134" s="609"/>
      <c r="I134" s="3"/>
    </row>
    <row r="135" spans="1:9" ht="12.95" customHeight="1">
      <c r="A135" s="17"/>
      <c r="B135" s="76" t="s">
        <v>615</v>
      </c>
      <c r="C135" s="332">
        <v>1078.585814184049</v>
      </c>
      <c r="D135" s="332">
        <v>1172.8</v>
      </c>
      <c r="E135" s="77">
        <v>-101875</v>
      </c>
      <c r="F135" s="78">
        <v>-1194.79</v>
      </c>
      <c r="G135" s="333">
        <v>-2.0799999999999999E-2</v>
      </c>
      <c r="H135" s="609"/>
      <c r="I135" s="3"/>
    </row>
    <row r="136" spans="1:9" ht="12.95" customHeight="1">
      <c r="A136" s="17"/>
      <c r="B136" s="76" t="s">
        <v>614</v>
      </c>
      <c r="C136" s="332">
        <v>282.02212641509436</v>
      </c>
      <c r="D136" s="332">
        <v>286.5</v>
      </c>
      <c r="E136" s="77">
        <v>-408100</v>
      </c>
      <c r="F136" s="78">
        <v>-1169.21</v>
      </c>
      <c r="G136" s="333">
        <v>-2.0400000000000001E-2</v>
      </c>
      <c r="H136" s="609"/>
      <c r="I136" s="3"/>
    </row>
    <row r="137" spans="1:9" ht="12.95" customHeight="1">
      <c r="A137" s="17"/>
      <c r="B137" s="76" t="s">
        <v>613</v>
      </c>
      <c r="C137" s="332">
        <v>351.27112307692306</v>
      </c>
      <c r="D137" s="332">
        <v>367.35</v>
      </c>
      <c r="E137" s="77">
        <v>-312000</v>
      </c>
      <c r="F137" s="78">
        <v>-1146.1300000000001</v>
      </c>
      <c r="G137" s="333">
        <v>-0.02</v>
      </c>
      <c r="H137" s="609"/>
      <c r="I137" s="3"/>
    </row>
    <row r="138" spans="1:9" ht="12.95" customHeight="1">
      <c r="A138" s="17"/>
      <c r="B138" s="76" t="s">
        <v>612</v>
      </c>
      <c r="C138" s="332">
        <v>488.91723209876545</v>
      </c>
      <c r="D138" s="332">
        <v>497.6</v>
      </c>
      <c r="E138" s="77">
        <v>-218700</v>
      </c>
      <c r="F138" s="78">
        <v>-1088.25</v>
      </c>
      <c r="G138" s="333">
        <v>-1.9E-2</v>
      </c>
      <c r="H138" s="609"/>
      <c r="I138" s="3"/>
    </row>
    <row r="139" spans="1:9" ht="12.95" customHeight="1">
      <c r="A139" s="17"/>
      <c r="B139" s="76" t="s">
        <v>158</v>
      </c>
      <c r="C139" s="332">
        <v>7336.3531699654932</v>
      </c>
      <c r="D139" s="332">
        <v>6969.55</v>
      </c>
      <c r="E139" s="77">
        <v>-14750</v>
      </c>
      <c r="F139" s="78">
        <v>-1028.01</v>
      </c>
      <c r="G139" s="333">
        <v>-1.7899999999999999E-2</v>
      </c>
      <c r="H139" s="609"/>
      <c r="I139" s="3"/>
    </row>
    <row r="140" spans="1:9" ht="12.95" customHeight="1">
      <c r="A140" s="17"/>
      <c r="B140" s="76" t="s">
        <v>611</v>
      </c>
      <c r="C140" s="332">
        <v>432.08800601437258</v>
      </c>
      <c r="D140" s="332">
        <v>451.4</v>
      </c>
      <c r="E140" s="77">
        <v>-226125</v>
      </c>
      <c r="F140" s="78">
        <v>-1020.73</v>
      </c>
      <c r="G140" s="333">
        <v>-1.78E-2</v>
      </c>
      <c r="H140" s="609"/>
      <c r="I140" s="3"/>
    </row>
    <row r="141" spans="1:9" ht="12.95" customHeight="1">
      <c r="A141" s="17"/>
      <c r="B141" s="76" t="s">
        <v>610</v>
      </c>
      <c r="C141" s="332">
        <v>265.53551156318429</v>
      </c>
      <c r="D141" s="332">
        <v>283.39999999999998</v>
      </c>
      <c r="E141" s="77">
        <v>-353925</v>
      </c>
      <c r="F141" s="78">
        <v>-1003.02</v>
      </c>
      <c r="G141" s="333">
        <v>-1.7500000000000002E-2</v>
      </c>
      <c r="H141" s="609"/>
      <c r="I141" s="3"/>
    </row>
    <row r="142" spans="1:9" ht="12.95" customHeight="1">
      <c r="A142" s="17"/>
      <c r="B142" s="76" t="s">
        <v>609</v>
      </c>
      <c r="C142" s="332">
        <v>171.2526</v>
      </c>
      <c r="D142" s="332">
        <v>169.7</v>
      </c>
      <c r="E142" s="77">
        <v>-546000</v>
      </c>
      <c r="F142" s="78">
        <v>-926.56</v>
      </c>
      <c r="G142" s="333">
        <v>-1.6199999999999999E-2</v>
      </c>
      <c r="H142" s="609"/>
      <c r="I142" s="3"/>
    </row>
    <row r="143" spans="1:9" ht="12.95" customHeight="1">
      <c r="A143" s="17"/>
      <c r="B143" s="76" t="s">
        <v>157</v>
      </c>
      <c r="C143" s="332">
        <v>144.4769</v>
      </c>
      <c r="D143" s="332">
        <v>147.69999999999999</v>
      </c>
      <c r="E143" s="77">
        <v>-609000</v>
      </c>
      <c r="F143" s="78">
        <v>-899.49</v>
      </c>
      <c r="G143" s="333">
        <v>-1.5699999999999999E-2</v>
      </c>
      <c r="H143" s="609"/>
      <c r="I143" s="3"/>
    </row>
    <row r="144" spans="1:9" ht="12.95" customHeight="1">
      <c r="A144" s="17"/>
      <c r="B144" s="76" t="s">
        <v>156</v>
      </c>
      <c r="C144" s="332">
        <v>3890.948193659282</v>
      </c>
      <c r="D144" s="332">
        <v>3849.6</v>
      </c>
      <c r="E144" s="77">
        <v>-21700</v>
      </c>
      <c r="F144" s="78">
        <v>-835.36</v>
      </c>
      <c r="G144" s="333">
        <v>-1.46E-2</v>
      </c>
      <c r="H144" s="609"/>
      <c r="I144" s="3"/>
    </row>
    <row r="145" spans="1:9" ht="12.95" customHeight="1">
      <c r="A145" s="17"/>
      <c r="B145" s="76" t="s">
        <v>608</v>
      </c>
      <c r="C145" s="332">
        <v>349.99997894736845</v>
      </c>
      <c r="D145" s="332">
        <v>365</v>
      </c>
      <c r="E145" s="77">
        <v>-228000</v>
      </c>
      <c r="F145" s="78">
        <v>-832.2</v>
      </c>
      <c r="G145" s="333">
        <v>-1.4500000000000001E-2</v>
      </c>
      <c r="H145" s="609"/>
      <c r="I145" s="3"/>
    </row>
    <row r="146" spans="1:9" ht="12.95" customHeight="1">
      <c r="A146" s="17"/>
      <c r="B146" s="76" t="s">
        <v>607</v>
      </c>
      <c r="C146" s="332">
        <v>3788.7906499999999</v>
      </c>
      <c r="D146" s="332">
        <v>4033.05</v>
      </c>
      <c r="E146" s="77">
        <v>-20400</v>
      </c>
      <c r="F146" s="78">
        <v>-822.74</v>
      </c>
      <c r="G146" s="333">
        <v>-1.43E-2</v>
      </c>
      <c r="H146" s="609"/>
      <c r="I146" s="3"/>
    </row>
    <row r="147" spans="1:9" ht="12.95" customHeight="1">
      <c r="A147" s="17"/>
      <c r="B147" s="76" t="s">
        <v>606</v>
      </c>
      <c r="C147" s="332">
        <v>874.20924731553259</v>
      </c>
      <c r="D147" s="332">
        <v>888.6</v>
      </c>
      <c r="E147" s="77">
        <v>-87075</v>
      </c>
      <c r="F147" s="78">
        <v>-773.75</v>
      </c>
      <c r="G147" s="333">
        <v>-1.35E-2</v>
      </c>
      <c r="H147" s="609"/>
      <c r="I147" s="3"/>
    </row>
    <row r="148" spans="1:9" ht="12.95" customHeight="1">
      <c r="A148" s="17"/>
      <c r="B148" s="76" t="s">
        <v>147</v>
      </c>
      <c r="C148" s="332">
        <v>2262.3778265822784</v>
      </c>
      <c r="D148" s="332">
        <v>2246.25</v>
      </c>
      <c r="E148" s="77">
        <v>-33900</v>
      </c>
      <c r="F148" s="78">
        <v>-761.48</v>
      </c>
      <c r="G148" s="333">
        <v>-1.3299999999999999E-2</v>
      </c>
      <c r="H148" s="609"/>
      <c r="I148" s="3"/>
    </row>
    <row r="149" spans="1:9" ht="12.95" customHeight="1">
      <c r="A149" s="17"/>
      <c r="B149" s="76" t="s">
        <v>605</v>
      </c>
      <c r="C149" s="332">
        <v>190.702</v>
      </c>
      <c r="D149" s="332">
        <v>188.05</v>
      </c>
      <c r="E149" s="77">
        <v>-367500</v>
      </c>
      <c r="F149" s="78">
        <v>-691.08</v>
      </c>
      <c r="G149" s="333">
        <v>-1.21E-2</v>
      </c>
      <c r="H149" s="609"/>
      <c r="I149" s="3"/>
    </row>
    <row r="150" spans="1:9" ht="12.95" customHeight="1">
      <c r="A150" s="17"/>
      <c r="B150" s="76" t="s">
        <v>604</v>
      </c>
      <c r="C150" s="332">
        <v>203.00590000815595</v>
      </c>
      <c r="D150" s="332">
        <v>212.2</v>
      </c>
      <c r="E150" s="77">
        <v>-306525</v>
      </c>
      <c r="F150" s="78">
        <v>-650.45000000000005</v>
      </c>
      <c r="G150" s="333">
        <v>-1.1299999999999999E-2</v>
      </c>
      <c r="H150" s="609"/>
      <c r="I150" s="3"/>
    </row>
    <row r="151" spans="1:9" ht="12.95" customHeight="1">
      <c r="A151" s="17"/>
      <c r="B151" s="76" t="s">
        <v>603</v>
      </c>
      <c r="C151" s="332">
        <v>228.99027346938774</v>
      </c>
      <c r="D151" s="332">
        <v>225.15</v>
      </c>
      <c r="E151" s="77">
        <v>-284200</v>
      </c>
      <c r="F151" s="78">
        <v>-639.88</v>
      </c>
      <c r="G151" s="333">
        <v>-1.12E-2</v>
      </c>
      <c r="H151" s="609"/>
      <c r="I151" s="3"/>
    </row>
    <row r="152" spans="1:9" ht="12.95" customHeight="1">
      <c r="A152" s="17"/>
      <c r="B152" s="76" t="s">
        <v>150</v>
      </c>
      <c r="C152" s="332">
        <v>291.0136</v>
      </c>
      <c r="D152" s="332">
        <v>300.05</v>
      </c>
      <c r="E152" s="77">
        <v>-207500</v>
      </c>
      <c r="F152" s="78">
        <v>-622.6</v>
      </c>
      <c r="G152" s="333">
        <v>-1.09E-2</v>
      </c>
      <c r="H152" s="609"/>
      <c r="I152" s="3"/>
    </row>
    <row r="153" spans="1:9" ht="12.95" customHeight="1">
      <c r="A153" s="17"/>
      <c r="B153" s="76" t="s">
        <v>602</v>
      </c>
      <c r="C153" s="332">
        <v>9705.7841000000008</v>
      </c>
      <c r="D153" s="332">
        <v>10083.65</v>
      </c>
      <c r="E153" s="77">
        <v>-6000</v>
      </c>
      <c r="F153" s="78">
        <v>-605.02</v>
      </c>
      <c r="G153" s="333">
        <v>-1.06E-2</v>
      </c>
      <c r="H153" s="609"/>
      <c r="I153" s="3"/>
    </row>
    <row r="154" spans="1:9" ht="12.95" customHeight="1">
      <c r="A154" s="17"/>
      <c r="B154" s="76" t="s">
        <v>601</v>
      </c>
      <c r="C154" s="332">
        <v>1018.4242</v>
      </c>
      <c r="D154" s="332">
        <v>1051.45</v>
      </c>
      <c r="E154" s="77">
        <v>-56000</v>
      </c>
      <c r="F154" s="78">
        <v>-588.80999999999995</v>
      </c>
      <c r="G154" s="333">
        <v>-1.03E-2</v>
      </c>
      <c r="H154" s="609"/>
      <c r="I154" s="3"/>
    </row>
    <row r="155" spans="1:9" ht="12.95" customHeight="1">
      <c r="A155" s="17"/>
      <c r="B155" s="76" t="s">
        <v>155</v>
      </c>
      <c r="C155" s="332">
        <v>1492.8991784905661</v>
      </c>
      <c r="D155" s="332">
        <v>1525.4</v>
      </c>
      <c r="E155" s="77">
        <v>-38500</v>
      </c>
      <c r="F155" s="78">
        <v>-587.28</v>
      </c>
      <c r="G155" s="333">
        <v>-1.0200000000000001E-2</v>
      </c>
      <c r="H155" s="609"/>
      <c r="I155" s="3"/>
    </row>
    <row r="156" spans="1:9" ht="12.95" customHeight="1">
      <c r="A156" s="17"/>
      <c r="B156" s="76" t="s">
        <v>280</v>
      </c>
      <c r="C156" s="332">
        <v>1525.9118000000001</v>
      </c>
      <c r="D156" s="332">
        <v>1523.3</v>
      </c>
      <c r="E156" s="77">
        <v>-35750</v>
      </c>
      <c r="F156" s="78">
        <v>-544.58000000000004</v>
      </c>
      <c r="G156" s="333">
        <v>-9.4999999999999998E-3</v>
      </c>
      <c r="H156" s="609"/>
      <c r="I156" s="3"/>
    </row>
    <row r="157" spans="1:9" ht="12.95" customHeight="1">
      <c r="A157" s="17"/>
      <c r="B157" s="76" t="s">
        <v>600</v>
      </c>
      <c r="C157" s="332">
        <v>280.62751836734697</v>
      </c>
      <c r="D157" s="332">
        <v>284.2</v>
      </c>
      <c r="E157" s="77">
        <v>-188650</v>
      </c>
      <c r="F157" s="78">
        <v>-536.14</v>
      </c>
      <c r="G157" s="333">
        <v>-9.2999999999999992E-3</v>
      </c>
      <c r="H157" s="609"/>
      <c r="I157" s="3"/>
    </row>
    <row r="158" spans="1:9" ht="12.95" customHeight="1">
      <c r="A158" s="17"/>
      <c r="B158" s="76" t="s">
        <v>599</v>
      </c>
      <c r="C158" s="332">
        <v>436.01299999999998</v>
      </c>
      <c r="D158" s="332">
        <v>511.2</v>
      </c>
      <c r="E158" s="77">
        <v>-100000</v>
      </c>
      <c r="F158" s="78">
        <v>-511.2</v>
      </c>
      <c r="G158" s="333">
        <v>-8.8999999999999999E-3</v>
      </c>
      <c r="H158" s="609"/>
      <c r="I158" s="3"/>
    </row>
    <row r="159" spans="1:9" ht="12.95" customHeight="1">
      <c r="A159" s="17"/>
      <c r="B159" s="76" t="s">
        <v>151</v>
      </c>
      <c r="C159" s="332">
        <v>184.96325999999999</v>
      </c>
      <c r="D159" s="332">
        <v>189.5</v>
      </c>
      <c r="E159" s="77">
        <v>-265000</v>
      </c>
      <c r="F159" s="78">
        <v>-502.18</v>
      </c>
      <c r="G159" s="333">
        <v>-8.8000000000000005E-3</v>
      </c>
      <c r="H159" s="609"/>
      <c r="I159" s="3"/>
    </row>
    <row r="160" spans="1:9" ht="12.95" customHeight="1">
      <c r="A160" s="17"/>
      <c r="B160" s="76" t="s">
        <v>598</v>
      </c>
      <c r="C160" s="332">
        <v>355.29496749999998</v>
      </c>
      <c r="D160" s="332">
        <v>356.9</v>
      </c>
      <c r="E160" s="77">
        <v>-136000</v>
      </c>
      <c r="F160" s="78">
        <v>-485.38</v>
      </c>
      <c r="G160" s="333">
        <v>-8.5000000000000006E-3</v>
      </c>
      <c r="H160" s="609"/>
      <c r="I160" s="3"/>
    </row>
    <row r="161" spans="1:9" ht="12.95" customHeight="1">
      <c r="A161" s="17"/>
      <c r="B161" s="76" t="s">
        <v>597</v>
      </c>
      <c r="C161" s="332">
        <v>706.87938627450978</v>
      </c>
      <c r="D161" s="332">
        <v>716.15</v>
      </c>
      <c r="E161" s="77">
        <v>-66300</v>
      </c>
      <c r="F161" s="78">
        <v>-474.81</v>
      </c>
      <c r="G161" s="333">
        <v>-8.3000000000000001E-3</v>
      </c>
      <c r="H161" s="609"/>
      <c r="I161" s="3"/>
    </row>
    <row r="162" spans="1:9" ht="12.95" customHeight="1">
      <c r="A162" s="17"/>
      <c r="B162" s="76" t="s">
        <v>596</v>
      </c>
      <c r="C162" s="332">
        <v>168.33639999544172</v>
      </c>
      <c r="D162" s="332">
        <v>168.1</v>
      </c>
      <c r="E162" s="77">
        <v>-263258</v>
      </c>
      <c r="F162" s="78">
        <v>-442.54</v>
      </c>
      <c r="G162" s="333">
        <v>-7.7000000000000002E-3</v>
      </c>
      <c r="H162" s="609"/>
      <c r="I162" s="3"/>
    </row>
    <row r="163" spans="1:9" ht="12.95" customHeight="1">
      <c r="A163" s="17"/>
      <c r="B163" s="76" t="s">
        <v>595</v>
      </c>
      <c r="C163" s="332">
        <v>742.39478275862064</v>
      </c>
      <c r="D163" s="332">
        <v>746.4</v>
      </c>
      <c r="E163" s="77">
        <v>-58000</v>
      </c>
      <c r="F163" s="78">
        <v>-432.91</v>
      </c>
      <c r="G163" s="333">
        <v>-7.4999999999999997E-3</v>
      </c>
      <c r="H163" s="609"/>
      <c r="I163" s="3"/>
    </row>
    <row r="164" spans="1:9" ht="12.95" customHeight="1">
      <c r="A164" s="17"/>
      <c r="B164" s="76" t="s">
        <v>594</v>
      </c>
      <c r="C164" s="332">
        <v>145.27070000000001</v>
      </c>
      <c r="D164" s="332">
        <v>149</v>
      </c>
      <c r="E164" s="77">
        <v>-267000</v>
      </c>
      <c r="F164" s="78">
        <v>-397.83</v>
      </c>
      <c r="G164" s="333">
        <v>-6.8999999999999999E-3</v>
      </c>
      <c r="H164" s="609"/>
      <c r="I164" s="3"/>
    </row>
    <row r="165" spans="1:9" ht="12.95" customHeight="1">
      <c r="A165" s="17"/>
      <c r="B165" s="76" t="s">
        <v>593</v>
      </c>
      <c r="C165" s="332">
        <v>302.64999999999998</v>
      </c>
      <c r="D165" s="332">
        <v>315.45</v>
      </c>
      <c r="E165" s="77">
        <v>-123000</v>
      </c>
      <c r="F165" s="78">
        <v>-388</v>
      </c>
      <c r="G165" s="333">
        <v>-6.7999999999999996E-3</v>
      </c>
      <c r="H165" s="609"/>
      <c r="I165" s="3"/>
    </row>
    <row r="166" spans="1:9" ht="12.95" customHeight="1">
      <c r="A166" s="17"/>
      <c r="B166" s="76" t="s">
        <v>592</v>
      </c>
      <c r="C166" s="332">
        <v>310.59586065573768</v>
      </c>
      <c r="D166" s="332">
        <v>320.39999999999998</v>
      </c>
      <c r="E166" s="77">
        <v>-109800</v>
      </c>
      <c r="F166" s="78">
        <v>-351.8</v>
      </c>
      <c r="G166" s="333">
        <v>-6.1000000000000004E-3</v>
      </c>
      <c r="H166" s="609"/>
      <c r="I166" s="3"/>
    </row>
    <row r="167" spans="1:9" ht="12.95" customHeight="1">
      <c r="A167" s="17"/>
      <c r="B167" s="76" t="s">
        <v>591</v>
      </c>
      <c r="C167" s="332">
        <v>155.34995714285714</v>
      </c>
      <c r="D167" s="332">
        <v>164.8</v>
      </c>
      <c r="E167" s="77">
        <v>-210000</v>
      </c>
      <c r="F167" s="78">
        <v>-346.08</v>
      </c>
      <c r="G167" s="333">
        <v>-6.0000000000000001E-3</v>
      </c>
      <c r="H167" s="609"/>
      <c r="I167" s="3"/>
    </row>
    <row r="168" spans="1:9" ht="12.95" customHeight="1">
      <c r="A168" s="17"/>
      <c r="B168" s="76" t="s">
        <v>590</v>
      </c>
      <c r="C168" s="332">
        <v>383.7937</v>
      </c>
      <c r="D168" s="332">
        <v>389.1</v>
      </c>
      <c r="E168" s="77">
        <v>-84800</v>
      </c>
      <c r="F168" s="78">
        <v>-329.96</v>
      </c>
      <c r="G168" s="333">
        <v>-5.7999999999999996E-3</v>
      </c>
      <c r="H168" s="609"/>
      <c r="I168" s="3"/>
    </row>
    <row r="169" spans="1:9" ht="12.95" customHeight="1">
      <c r="A169" s="17"/>
      <c r="B169" s="76" t="s">
        <v>589</v>
      </c>
      <c r="C169" s="332">
        <v>1642.4574749999999</v>
      </c>
      <c r="D169" s="332">
        <v>1625.35</v>
      </c>
      <c r="E169" s="77">
        <v>-20000</v>
      </c>
      <c r="F169" s="78">
        <v>-325.07</v>
      </c>
      <c r="G169" s="333">
        <v>-5.7000000000000002E-3</v>
      </c>
      <c r="H169" s="609"/>
      <c r="I169" s="3"/>
    </row>
    <row r="170" spans="1:9" ht="12.95" customHeight="1">
      <c r="A170" s="17"/>
      <c r="B170" s="76" t="s">
        <v>144</v>
      </c>
      <c r="C170" s="332">
        <v>1172.05</v>
      </c>
      <c r="D170" s="332">
        <v>1185.05</v>
      </c>
      <c r="E170" s="77">
        <v>-25900</v>
      </c>
      <c r="F170" s="78">
        <v>-306.93</v>
      </c>
      <c r="G170" s="333">
        <v>-5.4000000000000003E-3</v>
      </c>
      <c r="H170" s="609"/>
      <c r="I170" s="3"/>
    </row>
    <row r="171" spans="1:9" ht="12.95" customHeight="1">
      <c r="A171" s="17"/>
      <c r="B171" s="76" t="s">
        <v>588</v>
      </c>
      <c r="C171" s="332">
        <v>6269.9682595121949</v>
      </c>
      <c r="D171" s="332">
        <v>5993.95</v>
      </c>
      <c r="E171" s="77">
        <v>-5125</v>
      </c>
      <c r="F171" s="78">
        <v>-307.19</v>
      </c>
      <c r="G171" s="333">
        <v>-5.4000000000000003E-3</v>
      </c>
      <c r="H171" s="609"/>
      <c r="I171" s="3"/>
    </row>
    <row r="172" spans="1:9" ht="12.95" customHeight="1">
      <c r="A172" s="17"/>
      <c r="B172" s="76" t="s">
        <v>587</v>
      </c>
      <c r="C172" s="332">
        <v>166.13936363636364</v>
      </c>
      <c r="D172" s="332">
        <v>166.2</v>
      </c>
      <c r="E172" s="77">
        <v>-181500</v>
      </c>
      <c r="F172" s="78">
        <v>-301.64999999999998</v>
      </c>
      <c r="G172" s="333">
        <v>-5.3E-3</v>
      </c>
      <c r="H172" s="609"/>
      <c r="I172" s="3"/>
    </row>
    <row r="173" spans="1:9" ht="12.95" customHeight="1">
      <c r="A173" s="17"/>
      <c r="B173" s="76" t="s">
        <v>586</v>
      </c>
      <c r="C173" s="332">
        <v>204.22832335154828</v>
      </c>
      <c r="D173" s="332">
        <v>210.65</v>
      </c>
      <c r="E173" s="77">
        <v>-137250</v>
      </c>
      <c r="F173" s="78">
        <v>-289.12</v>
      </c>
      <c r="G173" s="333">
        <v>-5.0000000000000001E-3</v>
      </c>
      <c r="H173" s="609"/>
      <c r="I173" s="3"/>
    </row>
    <row r="174" spans="1:9" ht="12.95" customHeight="1">
      <c r="A174" s="17"/>
      <c r="B174" s="76" t="s">
        <v>585</v>
      </c>
      <c r="C174" s="332">
        <v>187.10759999999999</v>
      </c>
      <c r="D174" s="332">
        <v>190.75</v>
      </c>
      <c r="E174" s="77">
        <v>-147500</v>
      </c>
      <c r="F174" s="78">
        <v>-281.36</v>
      </c>
      <c r="G174" s="333">
        <v>-4.8999999999999998E-3</v>
      </c>
      <c r="H174" s="609"/>
      <c r="I174" s="3"/>
    </row>
    <row r="175" spans="1:9" ht="12.95" customHeight="1">
      <c r="A175" s="17"/>
      <c r="B175" s="76" t="s">
        <v>584</v>
      </c>
      <c r="C175" s="332">
        <v>83.514796312757198</v>
      </c>
      <c r="D175" s="332">
        <v>86.5</v>
      </c>
      <c r="E175" s="77">
        <v>-303750</v>
      </c>
      <c r="F175" s="78">
        <v>-262.74</v>
      </c>
      <c r="G175" s="333">
        <v>-4.5999999999999999E-3</v>
      </c>
      <c r="H175" s="609"/>
      <c r="I175" s="3"/>
    </row>
    <row r="176" spans="1:9" ht="12.95" customHeight="1">
      <c r="A176" s="17"/>
      <c r="B176" s="76" t="s">
        <v>583</v>
      </c>
      <c r="C176" s="332">
        <v>1095.38249</v>
      </c>
      <c r="D176" s="332">
        <v>1160.45</v>
      </c>
      <c r="E176" s="77">
        <v>-22000</v>
      </c>
      <c r="F176" s="78">
        <v>-255.3</v>
      </c>
      <c r="G176" s="333">
        <v>-4.4999999999999997E-3</v>
      </c>
      <c r="H176" s="609"/>
      <c r="I176" s="3"/>
    </row>
    <row r="177" spans="1:9" ht="12.95" customHeight="1">
      <c r="A177" s="17"/>
      <c r="B177" s="76" t="s">
        <v>582</v>
      </c>
      <c r="C177" s="332">
        <v>156.56607142857143</v>
      </c>
      <c r="D177" s="332">
        <v>163.65</v>
      </c>
      <c r="E177" s="77">
        <v>-140000</v>
      </c>
      <c r="F177" s="78">
        <v>-229.11</v>
      </c>
      <c r="G177" s="333">
        <v>-4.0000000000000001E-3</v>
      </c>
      <c r="H177" s="609"/>
      <c r="I177" s="3"/>
    </row>
    <row r="178" spans="1:9" ht="12.95" customHeight="1">
      <c r="A178" s="17"/>
      <c r="B178" s="76" t="s">
        <v>581</v>
      </c>
      <c r="C178" s="332">
        <v>405.99996923076924</v>
      </c>
      <c r="D178" s="332">
        <v>443.45</v>
      </c>
      <c r="E178" s="77">
        <v>-50375</v>
      </c>
      <c r="F178" s="78">
        <v>-223.39</v>
      </c>
      <c r="G178" s="333">
        <v>-3.8999999999999998E-3</v>
      </c>
      <c r="H178" s="609"/>
      <c r="I178" s="3"/>
    </row>
    <row r="179" spans="1:9" ht="12.95" customHeight="1">
      <c r="A179" s="17"/>
      <c r="B179" s="76" t="s">
        <v>580</v>
      </c>
      <c r="C179" s="332">
        <v>510.38934860606059</v>
      </c>
      <c r="D179" s="332">
        <v>511.35</v>
      </c>
      <c r="E179" s="77">
        <v>-41250</v>
      </c>
      <c r="F179" s="78">
        <v>-210.93</v>
      </c>
      <c r="G179" s="333">
        <v>-3.7000000000000002E-3</v>
      </c>
      <c r="H179" s="609"/>
      <c r="I179" s="3"/>
    </row>
    <row r="180" spans="1:9" ht="12.95" customHeight="1">
      <c r="A180" s="17"/>
      <c r="B180" s="76" t="s">
        <v>278</v>
      </c>
      <c r="C180" s="332">
        <v>168.90450000000001</v>
      </c>
      <c r="D180" s="332">
        <v>166.4</v>
      </c>
      <c r="E180" s="77">
        <v>-120000</v>
      </c>
      <c r="F180" s="78">
        <v>-199.68</v>
      </c>
      <c r="G180" s="333">
        <v>-3.5000000000000001E-3</v>
      </c>
      <c r="H180" s="609"/>
      <c r="I180" s="3"/>
    </row>
    <row r="181" spans="1:9" ht="12.95" customHeight="1">
      <c r="A181" s="17"/>
      <c r="B181" s="76" t="s">
        <v>578</v>
      </c>
      <c r="C181" s="332">
        <v>25955.863144736843</v>
      </c>
      <c r="D181" s="332">
        <v>26540.05</v>
      </c>
      <c r="E181" s="77">
        <v>-760</v>
      </c>
      <c r="F181" s="78">
        <v>-201.7</v>
      </c>
      <c r="G181" s="333">
        <v>-3.5000000000000001E-3</v>
      </c>
      <c r="H181" s="609"/>
      <c r="I181" s="3"/>
    </row>
    <row r="182" spans="1:9" ht="12.95" customHeight="1">
      <c r="A182" s="17"/>
      <c r="B182" s="76" t="s">
        <v>579</v>
      </c>
      <c r="C182" s="332">
        <v>476.86</v>
      </c>
      <c r="D182" s="332">
        <v>501.6</v>
      </c>
      <c r="E182" s="77">
        <v>-40500</v>
      </c>
      <c r="F182" s="78">
        <v>-203.15</v>
      </c>
      <c r="G182" s="333">
        <v>-3.5000000000000001E-3</v>
      </c>
      <c r="H182" s="609"/>
      <c r="I182" s="3"/>
    </row>
    <row r="183" spans="1:9" ht="12.95" customHeight="1">
      <c r="A183" s="17"/>
      <c r="B183" s="76" t="s">
        <v>577</v>
      </c>
      <c r="C183" s="332">
        <v>1052.775952</v>
      </c>
      <c r="D183" s="332">
        <v>1063.25</v>
      </c>
      <c r="E183" s="77">
        <v>-18125</v>
      </c>
      <c r="F183" s="78">
        <v>-192.71</v>
      </c>
      <c r="G183" s="333">
        <v>-3.3999999999999998E-3</v>
      </c>
      <c r="H183" s="609"/>
      <c r="I183" s="3"/>
    </row>
    <row r="184" spans="1:9" ht="12.95" customHeight="1">
      <c r="A184" s="17"/>
      <c r="B184" s="76" t="s">
        <v>276</v>
      </c>
      <c r="C184" s="332">
        <v>1634.9666</v>
      </c>
      <c r="D184" s="332">
        <v>1648</v>
      </c>
      <c r="E184" s="77">
        <v>-12000</v>
      </c>
      <c r="F184" s="78">
        <v>-197.76</v>
      </c>
      <c r="G184" s="333">
        <v>-3.3999999999999998E-3</v>
      </c>
      <c r="H184" s="609"/>
      <c r="I184" s="3"/>
    </row>
    <row r="185" spans="1:9" ht="12.95" customHeight="1">
      <c r="A185" s="17"/>
      <c r="B185" s="76" t="s">
        <v>576</v>
      </c>
      <c r="C185" s="332">
        <v>1040.6379999999999</v>
      </c>
      <c r="D185" s="332">
        <v>1180.2</v>
      </c>
      <c r="E185" s="77">
        <v>-15625</v>
      </c>
      <c r="F185" s="78">
        <v>-184.41</v>
      </c>
      <c r="G185" s="333">
        <v>-3.2000000000000002E-3</v>
      </c>
      <c r="H185" s="609"/>
      <c r="I185" s="3"/>
    </row>
    <row r="186" spans="1:9" ht="12.95" customHeight="1">
      <c r="A186" s="17"/>
      <c r="B186" s="76" t="s">
        <v>575</v>
      </c>
      <c r="C186" s="332">
        <v>877.19579999999996</v>
      </c>
      <c r="D186" s="332">
        <v>903</v>
      </c>
      <c r="E186" s="77">
        <v>-19800</v>
      </c>
      <c r="F186" s="78">
        <v>-178.79</v>
      </c>
      <c r="G186" s="333">
        <v>-3.0999999999999999E-3</v>
      </c>
      <c r="H186" s="609"/>
      <c r="I186" s="3"/>
    </row>
    <row r="187" spans="1:9" ht="12.95" customHeight="1">
      <c r="A187" s="17"/>
      <c r="B187" s="76" t="s">
        <v>572</v>
      </c>
      <c r="C187" s="332">
        <v>158.61189999999999</v>
      </c>
      <c r="D187" s="332">
        <v>161.80000000000001</v>
      </c>
      <c r="E187" s="77">
        <v>-105000</v>
      </c>
      <c r="F187" s="78">
        <v>-169.89</v>
      </c>
      <c r="G187" s="333">
        <v>-3.0000000000000001E-3</v>
      </c>
      <c r="H187" s="609"/>
      <c r="I187" s="3"/>
    </row>
    <row r="188" spans="1:9" ht="12.95" customHeight="1">
      <c r="A188" s="17"/>
      <c r="B188" s="76" t="s">
        <v>573</v>
      </c>
      <c r="C188" s="332">
        <v>419.68997000000002</v>
      </c>
      <c r="D188" s="332">
        <v>425.7</v>
      </c>
      <c r="E188" s="77">
        <v>-40000</v>
      </c>
      <c r="F188" s="78">
        <v>-170.28</v>
      </c>
      <c r="G188" s="333">
        <v>-3.0000000000000001E-3</v>
      </c>
      <c r="H188" s="609"/>
      <c r="I188" s="3"/>
    </row>
    <row r="189" spans="1:9" ht="12.95" customHeight="1">
      <c r="A189" s="17"/>
      <c r="B189" s="76" t="s">
        <v>574</v>
      </c>
      <c r="C189" s="332">
        <v>1442.3099533333334</v>
      </c>
      <c r="D189" s="332">
        <v>1431.1</v>
      </c>
      <c r="E189" s="77">
        <v>-12000</v>
      </c>
      <c r="F189" s="78">
        <v>-171.73</v>
      </c>
      <c r="G189" s="333">
        <v>-3.0000000000000001E-3</v>
      </c>
      <c r="H189" s="609"/>
      <c r="I189" s="3"/>
    </row>
    <row r="190" spans="1:9" ht="12.95" customHeight="1">
      <c r="A190" s="17"/>
      <c r="B190" s="76" t="s">
        <v>571</v>
      </c>
      <c r="C190" s="332">
        <v>623.07808750000004</v>
      </c>
      <c r="D190" s="332">
        <v>658.6</v>
      </c>
      <c r="E190" s="77">
        <v>-24000</v>
      </c>
      <c r="F190" s="78">
        <v>-158.06</v>
      </c>
      <c r="G190" s="333">
        <v>-2.8E-3</v>
      </c>
      <c r="H190" s="609"/>
      <c r="I190" s="3"/>
    </row>
    <row r="191" spans="1:9" ht="12.95" customHeight="1">
      <c r="A191" s="17"/>
      <c r="B191" s="76" t="s">
        <v>570</v>
      </c>
      <c r="C191" s="332">
        <v>1425.1267646542647</v>
      </c>
      <c r="D191" s="332">
        <v>1367.5</v>
      </c>
      <c r="E191" s="77">
        <v>-11396</v>
      </c>
      <c r="F191" s="78">
        <v>-155.84</v>
      </c>
      <c r="G191" s="333">
        <v>-2.7000000000000001E-3</v>
      </c>
      <c r="H191" s="609"/>
      <c r="I191" s="3"/>
    </row>
    <row r="192" spans="1:9" ht="12.95" customHeight="1">
      <c r="A192" s="17"/>
      <c r="B192" s="76" t="s">
        <v>148</v>
      </c>
      <c r="C192" s="332">
        <v>884.43</v>
      </c>
      <c r="D192" s="332">
        <v>930.6</v>
      </c>
      <c r="E192" s="77">
        <v>-15750</v>
      </c>
      <c r="F192" s="78">
        <v>-146.57</v>
      </c>
      <c r="G192" s="333">
        <v>-2.5999999999999999E-3</v>
      </c>
      <c r="H192" s="609"/>
      <c r="I192" s="3"/>
    </row>
    <row r="193" spans="1:9" ht="12.95" customHeight="1">
      <c r="A193" s="17"/>
      <c r="B193" s="76" t="s">
        <v>569</v>
      </c>
      <c r="C193" s="332">
        <v>1716.33996</v>
      </c>
      <c r="D193" s="332">
        <v>1722.2</v>
      </c>
      <c r="E193" s="77">
        <v>-7500</v>
      </c>
      <c r="F193" s="78">
        <v>-129.16999999999999</v>
      </c>
      <c r="G193" s="333">
        <v>-2.3E-3</v>
      </c>
      <c r="H193" s="609"/>
      <c r="I193" s="3"/>
    </row>
    <row r="194" spans="1:9" ht="12.95" customHeight="1">
      <c r="A194" s="17"/>
      <c r="B194" s="76" t="s">
        <v>567</v>
      </c>
      <c r="C194" s="332">
        <v>189.55555555555554</v>
      </c>
      <c r="D194" s="332">
        <v>186.55</v>
      </c>
      <c r="E194" s="77">
        <v>-67500</v>
      </c>
      <c r="F194" s="78">
        <v>-125.92</v>
      </c>
      <c r="G194" s="333">
        <v>-2.2000000000000001E-3</v>
      </c>
      <c r="H194" s="609"/>
      <c r="I194" s="3"/>
    </row>
    <row r="195" spans="1:9" ht="12.95" customHeight="1">
      <c r="A195" s="17"/>
      <c r="B195" s="76" t="s">
        <v>568</v>
      </c>
      <c r="C195" s="332">
        <v>426.4</v>
      </c>
      <c r="D195" s="332">
        <v>437.4</v>
      </c>
      <c r="E195" s="77">
        <v>-28800</v>
      </c>
      <c r="F195" s="78">
        <v>-125.97</v>
      </c>
      <c r="G195" s="333">
        <v>-2.2000000000000001E-3</v>
      </c>
      <c r="H195" s="609"/>
      <c r="I195" s="3"/>
    </row>
    <row r="196" spans="1:9" ht="12.95" customHeight="1">
      <c r="A196" s="17"/>
      <c r="B196" s="76" t="s">
        <v>566</v>
      </c>
      <c r="C196" s="332">
        <v>446.06360000000001</v>
      </c>
      <c r="D196" s="332">
        <v>509.75</v>
      </c>
      <c r="E196" s="77">
        <v>-22000</v>
      </c>
      <c r="F196" s="78">
        <v>-112.15</v>
      </c>
      <c r="G196" s="333">
        <v>-2E-3</v>
      </c>
      <c r="H196" s="609"/>
      <c r="I196" s="3"/>
    </row>
    <row r="197" spans="1:9" ht="12.95" customHeight="1">
      <c r="A197" s="17"/>
      <c r="B197" s="76" t="s">
        <v>563</v>
      </c>
      <c r="C197" s="332">
        <v>2294.7133133333332</v>
      </c>
      <c r="D197" s="332">
        <v>2383.1</v>
      </c>
      <c r="E197" s="77">
        <v>-4500</v>
      </c>
      <c r="F197" s="78">
        <v>-107.24</v>
      </c>
      <c r="G197" s="333">
        <v>-1.9E-3</v>
      </c>
      <c r="H197" s="609"/>
      <c r="I197" s="3"/>
    </row>
    <row r="198" spans="1:9" ht="12.95" customHeight="1">
      <c r="A198" s="17"/>
      <c r="B198" s="76" t="s">
        <v>564</v>
      </c>
      <c r="C198" s="332">
        <v>12551.558800000001</v>
      </c>
      <c r="D198" s="332">
        <v>12964.2</v>
      </c>
      <c r="E198" s="77">
        <v>-850</v>
      </c>
      <c r="F198" s="78">
        <v>-110.2</v>
      </c>
      <c r="G198" s="333">
        <v>-1.9E-3</v>
      </c>
      <c r="H198" s="609"/>
      <c r="I198" s="3"/>
    </row>
    <row r="199" spans="1:9" ht="12.95" customHeight="1">
      <c r="A199" s="17"/>
      <c r="B199" s="76" t="s">
        <v>565</v>
      </c>
      <c r="C199" s="332">
        <v>3204.7583333333332</v>
      </c>
      <c r="D199" s="332">
        <v>3369.65</v>
      </c>
      <c r="E199" s="77">
        <v>-3300</v>
      </c>
      <c r="F199" s="78">
        <v>-111.2</v>
      </c>
      <c r="G199" s="333">
        <v>-1.9E-3</v>
      </c>
      <c r="H199" s="609"/>
      <c r="I199" s="3"/>
    </row>
    <row r="200" spans="1:9" ht="12.95" customHeight="1">
      <c r="A200" s="17"/>
      <c r="B200" s="76" t="s">
        <v>562</v>
      </c>
      <c r="C200" s="332">
        <v>675.27857142857147</v>
      </c>
      <c r="D200" s="332">
        <v>678.45</v>
      </c>
      <c r="E200" s="77">
        <v>-14000</v>
      </c>
      <c r="F200" s="78">
        <v>-94.98</v>
      </c>
      <c r="G200" s="333">
        <v>-1.6999999999999999E-3</v>
      </c>
      <c r="H200" s="609"/>
      <c r="I200" s="3"/>
    </row>
    <row r="201" spans="1:9" ht="12.95" customHeight="1">
      <c r="A201" s="17"/>
      <c r="B201" s="76" t="s">
        <v>153</v>
      </c>
      <c r="C201" s="332">
        <v>1199.2817113360325</v>
      </c>
      <c r="D201" s="332">
        <v>1273.1500000000001</v>
      </c>
      <c r="E201" s="77">
        <v>-7800</v>
      </c>
      <c r="F201" s="78">
        <v>-99.31</v>
      </c>
      <c r="G201" s="333">
        <v>-1.6999999999999999E-3</v>
      </c>
      <c r="H201" s="609"/>
      <c r="I201" s="3"/>
    </row>
    <row r="202" spans="1:9" ht="12.95" customHeight="1">
      <c r="A202" s="17"/>
      <c r="B202" s="76" t="s">
        <v>560</v>
      </c>
      <c r="C202" s="332">
        <v>265.77139285714287</v>
      </c>
      <c r="D202" s="332">
        <v>261.75</v>
      </c>
      <c r="E202" s="77">
        <v>-35000</v>
      </c>
      <c r="F202" s="78">
        <v>-91.61</v>
      </c>
      <c r="G202" s="333">
        <v>-1.6000000000000001E-3</v>
      </c>
      <c r="H202" s="609"/>
      <c r="I202" s="3"/>
    </row>
    <row r="203" spans="1:9" ht="12.95" customHeight="1">
      <c r="A203" s="17"/>
      <c r="B203" s="76" t="s">
        <v>561</v>
      </c>
      <c r="C203" s="332">
        <v>304.12497999999999</v>
      </c>
      <c r="D203" s="332">
        <v>313</v>
      </c>
      <c r="E203" s="77">
        <v>-30000</v>
      </c>
      <c r="F203" s="78">
        <v>-93.9</v>
      </c>
      <c r="G203" s="333">
        <v>-1.6000000000000001E-3</v>
      </c>
      <c r="H203" s="609"/>
      <c r="I203" s="3"/>
    </row>
    <row r="204" spans="1:9" ht="12.95" customHeight="1">
      <c r="A204" s="17"/>
      <c r="B204" s="76" t="s">
        <v>557</v>
      </c>
      <c r="C204" s="332">
        <v>724.48329999999999</v>
      </c>
      <c r="D204" s="332">
        <v>659.35</v>
      </c>
      <c r="E204" s="77">
        <v>-12000</v>
      </c>
      <c r="F204" s="78">
        <v>-79.12</v>
      </c>
      <c r="G204" s="333">
        <v>-1.4E-3</v>
      </c>
      <c r="H204" s="609"/>
      <c r="I204" s="3"/>
    </row>
    <row r="205" spans="1:9" ht="12.95" customHeight="1">
      <c r="A205" s="17"/>
      <c r="B205" s="76" t="s">
        <v>558</v>
      </c>
      <c r="C205" s="332">
        <v>1197.0307692307692</v>
      </c>
      <c r="D205" s="332">
        <v>1225.45</v>
      </c>
      <c r="E205" s="77">
        <v>-6500</v>
      </c>
      <c r="F205" s="78">
        <v>-79.650000000000006</v>
      </c>
      <c r="G205" s="333">
        <v>-1.4E-3</v>
      </c>
      <c r="H205" s="609"/>
      <c r="I205" s="3"/>
    </row>
    <row r="206" spans="1:9" ht="12.95" customHeight="1">
      <c r="A206" s="17"/>
      <c r="B206" s="76" t="s">
        <v>559</v>
      </c>
      <c r="C206" s="332">
        <v>1118.2805000000001</v>
      </c>
      <c r="D206" s="332">
        <v>1157.75</v>
      </c>
      <c r="E206" s="77">
        <v>-7000</v>
      </c>
      <c r="F206" s="78">
        <v>-81.040000000000006</v>
      </c>
      <c r="G206" s="333">
        <v>-1.4E-3</v>
      </c>
      <c r="H206" s="609"/>
      <c r="I206" s="3"/>
    </row>
    <row r="207" spans="1:9" ht="12.95" customHeight="1">
      <c r="A207" s="17"/>
      <c r="B207" s="76" t="s">
        <v>556</v>
      </c>
      <c r="C207" s="332">
        <v>581.47720000000004</v>
      </c>
      <c r="D207" s="332">
        <v>590.15</v>
      </c>
      <c r="E207" s="77">
        <v>-12100</v>
      </c>
      <c r="F207" s="78">
        <v>-71.41</v>
      </c>
      <c r="G207" s="333">
        <v>-1.1999999999999999E-3</v>
      </c>
      <c r="H207" s="609"/>
      <c r="I207" s="3"/>
    </row>
    <row r="208" spans="1:9" ht="12.95" customHeight="1">
      <c r="A208" s="17"/>
      <c r="B208" s="76" t="s">
        <v>554</v>
      </c>
      <c r="C208" s="332">
        <v>125.66500000000001</v>
      </c>
      <c r="D208" s="332">
        <v>123.6</v>
      </c>
      <c r="E208" s="77">
        <v>-50000</v>
      </c>
      <c r="F208" s="78">
        <v>-61.8</v>
      </c>
      <c r="G208" s="333">
        <v>-1.1000000000000001E-3</v>
      </c>
      <c r="H208" s="609"/>
      <c r="I208" s="3"/>
    </row>
    <row r="209" spans="1:9" ht="12.95" customHeight="1">
      <c r="A209" s="17"/>
      <c r="B209" s="76" t="s">
        <v>555</v>
      </c>
      <c r="C209" s="332">
        <v>287.35000000000002</v>
      </c>
      <c r="D209" s="332">
        <v>303.35000000000002</v>
      </c>
      <c r="E209" s="77">
        <v>-21600</v>
      </c>
      <c r="F209" s="78">
        <v>-65.52</v>
      </c>
      <c r="G209" s="333">
        <v>-1.1000000000000001E-3</v>
      </c>
      <c r="H209" s="609"/>
      <c r="I209" s="3"/>
    </row>
    <row r="210" spans="1:9" ht="12.95" customHeight="1">
      <c r="A210" s="17"/>
      <c r="B210" s="76" t="s">
        <v>552</v>
      </c>
      <c r="C210" s="332">
        <v>4657.2187000000004</v>
      </c>
      <c r="D210" s="332">
        <v>4740.3500000000004</v>
      </c>
      <c r="E210" s="77">
        <v>-1200</v>
      </c>
      <c r="F210" s="78">
        <v>-56.88</v>
      </c>
      <c r="G210" s="333">
        <v>-1E-3</v>
      </c>
      <c r="H210" s="609"/>
      <c r="I210" s="3"/>
    </row>
    <row r="211" spans="1:9" ht="12.95" customHeight="1">
      <c r="A211" s="17"/>
      <c r="B211" s="76" t="s">
        <v>553</v>
      </c>
      <c r="C211" s="332">
        <v>600.53998000000001</v>
      </c>
      <c r="D211" s="332">
        <v>581</v>
      </c>
      <c r="E211" s="77">
        <v>-10000</v>
      </c>
      <c r="F211" s="78">
        <v>-58.1</v>
      </c>
      <c r="G211" s="333">
        <v>-1E-3</v>
      </c>
      <c r="H211" s="609"/>
      <c r="I211" s="3"/>
    </row>
    <row r="212" spans="1:9" ht="12.95" customHeight="1">
      <c r="A212" s="17"/>
      <c r="B212" s="76" t="s">
        <v>549</v>
      </c>
      <c r="C212" s="332">
        <v>1160.3915999999999</v>
      </c>
      <c r="D212" s="332">
        <v>1194.2</v>
      </c>
      <c r="E212" s="77">
        <v>-4200</v>
      </c>
      <c r="F212" s="78">
        <v>-50.16</v>
      </c>
      <c r="G212" s="333">
        <v>-8.9999999999999998E-4</v>
      </c>
      <c r="H212" s="609"/>
      <c r="I212" s="3"/>
    </row>
    <row r="213" spans="1:9" ht="12.95" customHeight="1">
      <c r="A213" s="17"/>
      <c r="B213" s="76" t="s">
        <v>550</v>
      </c>
      <c r="C213" s="332">
        <v>218</v>
      </c>
      <c r="D213" s="332">
        <v>232.75</v>
      </c>
      <c r="E213" s="77">
        <v>-21600</v>
      </c>
      <c r="F213" s="78">
        <v>-50.27</v>
      </c>
      <c r="G213" s="333">
        <v>-8.9999999999999998E-4</v>
      </c>
      <c r="H213" s="609"/>
      <c r="I213" s="3"/>
    </row>
    <row r="214" spans="1:9" ht="12.95" customHeight="1">
      <c r="A214" s="17"/>
      <c r="B214" s="76" t="s">
        <v>551</v>
      </c>
      <c r="C214" s="332">
        <v>945.29369955555558</v>
      </c>
      <c r="D214" s="332">
        <v>933.5</v>
      </c>
      <c r="E214" s="77">
        <v>-5625</v>
      </c>
      <c r="F214" s="78">
        <v>-52.51</v>
      </c>
      <c r="G214" s="333">
        <v>-8.9999999999999998E-4</v>
      </c>
      <c r="H214" s="609"/>
      <c r="I214" s="3"/>
    </row>
    <row r="215" spans="1:9" ht="12.95" customHeight="1">
      <c r="A215" s="17"/>
      <c r="B215" s="76" t="s">
        <v>547</v>
      </c>
      <c r="C215" s="332">
        <v>1023.17</v>
      </c>
      <c r="D215" s="332">
        <v>1044.1500000000001</v>
      </c>
      <c r="E215" s="77">
        <v>-4375</v>
      </c>
      <c r="F215" s="78">
        <v>-45.68</v>
      </c>
      <c r="G215" s="333">
        <v>-8.0000000000000004E-4</v>
      </c>
      <c r="H215" s="609"/>
      <c r="I215" s="3"/>
    </row>
    <row r="216" spans="1:9" ht="12.95" customHeight="1">
      <c r="A216" s="17"/>
      <c r="B216" s="76" t="s">
        <v>548</v>
      </c>
      <c r="C216" s="332">
        <v>4364.8999999999996</v>
      </c>
      <c r="D216" s="332">
        <v>4633.6000000000004</v>
      </c>
      <c r="E216" s="77">
        <v>-1050</v>
      </c>
      <c r="F216" s="78">
        <v>-48.65</v>
      </c>
      <c r="G216" s="333">
        <v>-8.0000000000000004E-4</v>
      </c>
      <c r="H216" s="609"/>
      <c r="I216" s="3"/>
    </row>
    <row r="217" spans="1:9" ht="12.95" customHeight="1">
      <c r="A217" s="17"/>
      <c r="B217" s="76" t="s">
        <v>275</v>
      </c>
      <c r="C217" s="332">
        <v>1480.0733</v>
      </c>
      <c r="D217" s="332">
        <v>1358.85</v>
      </c>
      <c r="E217" s="77">
        <v>-2800</v>
      </c>
      <c r="F217" s="78">
        <v>-38.049999999999997</v>
      </c>
      <c r="G217" s="333">
        <v>-6.9999999999999999E-4</v>
      </c>
      <c r="H217" s="609"/>
      <c r="I217" s="3"/>
    </row>
    <row r="218" spans="1:9" ht="12.95" customHeight="1">
      <c r="A218" s="17"/>
      <c r="B218" s="76" t="s">
        <v>546</v>
      </c>
      <c r="C218" s="332">
        <v>382.85</v>
      </c>
      <c r="D218" s="332">
        <v>400.2</v>
      </c>
      <c r="E218" s="77">
        <v>-9200</v>
      </c>
      <c r="F218" s="78">
        <v>-36.82</v>
      </c>
      <c r="G218" s="333">
        <v>-5.9999999999999995E-4</v>
      </c>
      <c r="H218" s="609"/>
      <c r="I218" s="3"/>
    </row>
    <row r="219" spans="1:9" ht="12.95" customHeight="1">
      <c r="A219" s="17"/>
      <c r="B219" s="76" t="s">
        <v>542</v>
      </c>
      <c r="C219" s="332">
        <v>266.33749999999998</v>
      </c>
      <c r="D219" s="332">
        <v>263.7</v>
      </c>
      <c r="E219" s="77">
        <v>-10000</v>
      </c>
      <c r="F219" s="78">
        <v>-26.37</v>
      </c>
      <c r="G219" s="333">
        <v>-5.0000000000000001E-4</v>
      </c>
      <c r="H219" s="609"/>
      <c r="I219" s="3"/>
    </row>
    <row r="220" spans="1:9" ht="12.95" customHeight="1">
      <c r="A220" s="17"/>
      <c r="B220" s="76" t="s">
        <v>543</v>
      </c>
      <c r="C220" s="332">
        <v>2928.49</v>
      </c>
      <c r="D220" s="332">
        <v>2895.8</v>
      </c>
      <c r="E220" s="77">
        <v>-1000</v>
      </c>
      <c r="F220" s="78">
        <v>-28.96</v>
      </c>
      <c r="G220" s="333">
        <v>-5.0000000000000001E-4</v>
      </c>
      <c r="H220" s="609"/>
      <c r="I220" s="3"/>
    </row>
    <row r="221" spans="1:9" ht="12.95" customHeight="1">
      <c r="A221" s="17"/>
      <c r="B221" s="76" t="s">
        <v>544</v>
      </c>
      <c r="C221" s="332">
        <v>178.95</v>
      </c>
      <c r="D221" s="332">
        <v>194.15</v>
      </c>
      <c r="E221" s="77">
        <v>-15000</v>
      </c>
      <c r="F221" s="78">
        <v>-29.12</v>
      </c>
      <c r="G221" s="333">
        <v>-5.0000000000000001E-4</v>
      </c>
      <c r="H221" s="609"/>
      <c r="I221" s="3"/>
    </row>
    <row r="222" spans="1:9" ht="12.95" customHeight="1">
      <c r="A222" s="17"/>
      <c r="B222" s="76" t="s">
        <v>545</v>
      </c>
      <c r="C222" s="332">
        <v>272.89999999999998</v>
      </c>
      <c r="D222" s="332">
        <v>283.2</v>
      </c>
      <c r="E222" s="77">
        <v>-10500</v>
      </c>
      <c r="F222" s="78">
        <v>-29.74</v>
      </c>
      <c r="G222" s="333">
        <v>-5.0000000000000001E-4</v>
      </c>
      <c r="H222" s="609"/>
      <c r="I222" s="3"/>
    </row>
    <row r="223" spans="1:9" ht="12.95" customHeight="1">
      <c r="A223" s="17"/>
      <c r="B223" s="76" t="s">
        <v>540</v>
      </c>
      <c r="C223" s="332">
        <v>1071.7</v>
      </c>
      <c r="D223" s="332">
        <v>1017.85</v>
      </c>
      <c r="E223" s="77">
        <v>-2400</v>
      </c>
      <c r="F223" s="78">
        <v>-24.43</v>
      </c>
      <c r="G223" s="333">
        <v>-4.0000000000000002E-4</v>
      </c>
      <c r="H223" s="609"/>
      <c r="I223" s="3"/>
    </row>
    <row r="224" spans="1:9" ht="12.95" customHeight="1">
      <c r="A224" s="17"/>
      <c r="B224" s="76" t="s">
        <v>541</v>
      </c>
      <c r="C224" s="332">
        <v>1651.3666000000001</v>
      </c>
      <c r="D224" s="332">
        <v>1635.85</v>
      </c>
      <c r="E224" s="77">
        <v>-1500</v>
      </c>
      <c r="F224" s="78">
        <v>-24.54</v>
      </c>
      <c r="G224" s="333">
        <v>-4.0000000000000002E-4</v>
      </c>
      <c r="H224" s="609"/>
      <c r="I224" s="3"/>
    </row>
    <row r="225" spans="1:9" ht="12.95" customHeight="1">
      <c r="A225" s="17"/>
      <c r="B225" s="76" t="s">
        <v>537</v>
      </c>
      <c r="C225" s="332">
        <v>626.07500000000005</v>
      </c>
      <c r="D225" s="332">
        <v>649</v>
      </c>
      <c r="E225" s="77">
        <v>-2800</v>
      </c>
      <c r="F225" s="78">
        <v>-18.170000000000002</v>
      </c>
      <c r="G225" s="333">
        <v>-2.9999999999999997E-4</v>
      </c>
      <c r="H225" s="609"/>
      <c r="I225" s="3"/>
    </row>
    <row r="226" spans="1:9" ht="12.95" customHeight="1">
      <c r="A226" s="17"/>
      <c r="B226" s="76" t="s">
        <v>538</v>
      </c>
      <c r="C226" s="332">
        <v>125.55</v>
      </c>
      <c r="D226" s="332">
        <v>122.7</v>
      </c>
      <c r="E226" s="77">
        <v>-15000</v>
      </c>
      <c r="F226" s="78">
        <v>-18.41</v>
      </c>
      <c r="G226" s="333">
        <v>-2.9999999999999997E-4</v>
      </c>
      <c r="H226" s="609"/>
      <c r="I226" s="3"/>
    </row>
    <row r="227" spans="1:9" ht="12.95" customHeight="1">
      <c r="A227" s="17"/>
      <c r="B227" s="76" t="s">
        <v>539</v>
      </c>
      <c r="C227" s="332">
        <v>85.35</v>
      </c>
      <c r="D227" s="332">
        <v>85.8</v>
      </c>
      <c r="E227" s="77">
        <v>-22500</v>
      </c>
      <c r="F227" s="78">
        <v>-19.309999999999999</v>
      </c>
      <c r="G227" s="333">
        <v>-2.9999999999999997E-4</v>
      </c>
      <c r="H227" s="609"/>
      <c r="I227" s="3"/>
    </row>
    <row r="228" spans="1:9" ht="12.95" customHeight="1">
      <c r="A228" s="17"/>
      <c r="B228" s="76" t="s">
        <v>530</v>
      </c>
      <c r="C228" s="332">
        <v>127.55</v>
      </c>
      <c r="D228" s="332">
        <v>131.9</v>
      </c>
      <c r="E228" s="77">
        <v>-7100</v>
      </c>
      <c r="F228" s="78">
        <v>-9.36</v>
      </c>
      <c r="G228" s="333">
        <v>-2.0000000000000001E-4</v>
      </c>
      <c r="H228" s="609"/>
      <c r="I228" s="3"/>
    </row>
    <row r="229" spans="1:9" ht="12.95" customHeight="1">
      <c r="A229" s="17"/>
      <c r="B229" s="76" t="s">
        <v>531</v>
      </c>
      <c r="C229" s="332">
        <v>2445.6</v>
      </c>
      <c r="D229" s="332">
        <v>2526.5500000000002</v>
      </c>
      <c r="E229" s="77">
        <v>-400</v>
      </c>
      <c r="F229" s="78">
        <v>-10.11</v>
      </c>
      <c r="G229" s="333">
        <v>-2.0000000000000001E-4</v>
      </c>
      <c r="H229" s="609"/>
      <c r="I229" s="3"/>
    </row>
    <row r="230" spans="1:9" ht="12.95" customHeight="1">
      <c r="A230" s="17"/>
      <c r="B230" s="76" t="s">
        <v>532</v>
      </c>
      <c r="C230" s="332">
        <v>252.05</v>
      </c>
      <c r="D230" s="332">
        <v>256.3</v>
      </c>
      <c r="E230" s="77">
        <v>-4500</v>
      </c>
      <c r="F230" s="78">
        <v>-11.53</v>
      </c>
      <c r="G230" s="333">
        <v>-2.0000000000000001E-4</v>
      </c>
      <c r="H230" s="609"/>
      <c r="I230" s="3"/>
    </row>
    <row r="231" spans="1:9" ht="12.95" customHeight="1">
      <c r="A231" s="17"/>
      <c r="B231" s="76" t="s">
        <v>533</v>
      </c>
      <c r="C231" s="332">
        <v>307.75</v>
      </c>
      <c r="D231" s="332">
        <v>322.7</v>
      </c>
      <c r="E231" s="77">
        <v>-3600</v>
      </c>
      <c r="F231" s="78">
        <v>-11.62</v>
      </c>
      <c r="G231" s="333">
        <v>-2.0000000000000001E-4</v>
      </c>
      <c r="H231" s="609"/>
      <c r="I231" s="3"/>
    </row>
    <row r="232" spans="1:9" ht="12.95" customHeight="1">
      <c r="A232" s="17"/>
      <c r="B232" s="76" t="s">
        <v>534</v>
      </c>
      <c r="C232" s="332">
        <v>1279.5999999999999</v>
      </c>
      <c r="D232" s="332">
        <v>1332.65</v>
      </c>
      <c r="E232" s="77">
        <v>-950</v>
      </c>
      <c r="F232" s="78">
        <v>-12.66</v>
      </c>
      <c r="G232" s="333">
        <v>-2.0000000000000001E-4</v>
      </c>
      <c r="H232" s="609"/>
      <c r="I232" s="3"/>
    </row>
    <row r="233" spans="1:9" ht="12.95" customHeight="1">
      <c r="A233" s="17"/>
      <c r="B233" s="76" t="s">
        <v>535</v>
      </c>
      <c r="C233" s="332">
        <v>12825.85</v>
      </c>
      <c r="D233" s="332">
        <v>12877.35</v>
      </c>
      <c r="E233" s="77">
        <v>-100</v>
      </c>
      <c r="F233" s="78">
        <v>-12.88</v>
      </c>
      <c r="G233" s="333">
        <v>-2.0000000000000001E-4</v>
      </c>
      <c r="H233" s="609"/>
      <c r="I233" s="3"/>
    </row>
    <row r="234" spans="1:9" ht="12.95" customHeight="1">
      <c r="A234" s="17"/>
      <c r="B234" s="76" t="s">
        <v>536</v>
      </c>
      <c r="C234" s="332">
        <v>662.2</v>
      </c>
      <c r="D234" s="332">
        <v>654.5</v>
      </c>
      <c r="E234" s="77">
        <v>-2000</v>
      </c>
      <c r="F234" s="78">
        <v>-13.09</v>
      </c>
      <c r="G234" s="333">
        <v>-2.0000000000000001E-4</v>
      </c>
      <c r="H234" s="609"/>
      <c r="I234" s="3"/>
    </row>
    <row r="235" spans="1:9" ht="12.95" customHeight="1">
      <c r="A235" s="17"/>
      <c r="B235" s="76" t="s">
        <v>529</v>
      </c>
      <c r="C235" s="332">
        <v>391.6</v>
      </c>
      <c r="D235" s="332">
        <v>398.75</v>
      </c>
      <c r="E235" s="77">
        <v>-1600</v>
      </c>
      <c r="F235" s="78">
        <v>-6.38</v>
      </c>
      <c r="G235" s="333">
        <v>-1E-4</v>
      </c>
      <c r="H235" s="609"/>
      <c r="I235" s="3"/>
    </row>
    <row r="236" spans="1:9" ht="12.95" customHeight="1">
      <c r="A236" s="17"/>
      <c r="B236" s="76" t="s">
        <v>146</v>
      </c>
      <c r="C236" s="332">
        <v>602.43331428571423</v>
      </c>
      <c r="D236" s="332">
        <v>587.54999999999995</v>
      </c>
      <c r="E236" s="77">
        <v>-1100</v>
      </c>
      <c r="F236" s="78">
        <v>-6.46</v>
      </c>
      <c r="G236" s="333">
        <v>-1E-4</v>
      </c>
      <c r="H236" s="610"/>
      <c r="I236" s="3"/>
    </row>
    <row r="237" spans="1:9" ht="12.95" customHeight="1">
      <c r="A237" s="3"/>
      <c r="B237" s="13" t="s">
        <v>129</v>
      </c>
      <c r="C237" s="14"/>
      <c r="D237" s="14"/>
      <c r="E237" s="14"/>
      <c r="F237" s="24">
        <v>-46411.25</v>
      </c>
      <c r="G237" s="25">
        <v>-0.80940000000000001</v>
      </c>
      <c r="H237" s="27"/>
      <c r="I237" s="3"/>
    </row>
    <row r="238" spans="1:9" ht="12.95" customHeight="1" thickBot="1">
      <c r="A238" s="3"/>
      <c r="B238" s="342" t="s">
        <v>132</v>
      </c>
      <c r="C238" s="34"/>
      <c r="D238" s="343"/>
      <c r="E238" s="34"/>
      <c r="F238" s="344">
        <v>-46411.25</v>
      </c>
      <c r="G238" s="345">
        <v>-0.80940000000000001</v>
      </c>
      <c r="H238" s="346"/>
      <c r="I238" s="3"/>
    </row>
    <row r="239" spans="1:9" ht="12.95" customHeight="1">
      <c r="A239" s="3"/>
      <c r="B239" s="46"/>
      <c r="C239" s="3"/>
      <c r="D239" s="3"/>
      <c r="E239" s="3"/>
      <c r="F239" s="3"/>
      <c r="G239" s="3"/>
      <c r="H239" s="3"/>
      <c r="I239" s="3"/>
    </row>
    <row r="240" spans="1:9" ht="12.95" customHeight="1">
      <c r="A240" s="3"/>
      <c r="B240" s="46"/>
      <c r="C240" s="3"/>
      <c r="D240" s="3"/>
      <c r="E240" s="3"/>
      <c r="F240" s="3"/>
      <c r="G240" s="3"/>
      <c r="H240" s="3"/>
      <c r="I240" s="3"/>
    </row>
    <row r="241" spans="1:10" ht="12.95" customHeight="1">
      <c r="A241" s="3"/>
      <c r="B241" s="4" t="s">
        <v>195</v>
      </c>
      <c r="C241" s="3"/>
      <c r="D241" s="3"/>
      <c r="E241" s="3"/>
      <c r="F241" s="3"/>
      <c r="G241" s="3"/>
      <c r="H241" s="3"/>
      <c r="I241" s="3"/>
      <c r="J241" s="3"/>
    </row>
    <row r="242" spans="1:10" ht="12.95" customHeight="1">
      <c r="A242" s="3"/>
      <c r="B242" s="579" t="s">
        <v>196</v>
      </c>
      <c r="C242" s="579"/>
      <c r="D242" s="579"/>
      <c r="E242" s="3"/>
      <c r="F242" s="3"/>
      <c r="G242" s="3"/>
      <c r="H242" s="3"/>
      <c r="I242" s="3"/>
      <c r="J242" s="3"/>
    </row>
    <row r="243" spans="1:10" ht="12.95" customHeight="1">
      <c r="A243" s="3"/>
      <c r="B243" s="4"/>
      <c r="C243" s="3"/>
      <c r="D243" s="3"/>
      <c r="E243" s="3"/>
      <c r="F243" s="3"/>
      <c r="G243" s="3"/>
      <c r="H243" s="3"/>
      <c r="I243" s="3"/>
      <c r="J243" s="3"/>
    </row>
    <row r="244" spans="1:10" ht="15.75" thickBot="1"/>
    <row r="245" spans="1:10">
      <c r="B245" s="115" t="s">
        <v>836</v>
      </c>
      <c r="C245" s="116"/>
      <c r="D245" s="116"/>
      <c r="E245" s="116"/>
      <c r="F245" s="116"/>
      <c r="G245" s="117"/>
      <c r="H245" s="118"/>
    </row>
    <row r="246" spans="1:10">
      <c r="B246" s="119" t="s">
        <v>837</v>
      </c>
      <c r="C246" s="120"/>
      <c r="D246" s="121"/>
      <c r="E246" s="121"/>
      <c r="F246" s="120"/>
      <c r="G246" s="122"/>
      <c r="H246" s="123"/>
    </row>
    <row r="247" spans="1:10" ht="38.25">
      <c r="B247" s="582" t="s">
        <v>838</v>
      </c>
      <c r="C247" s="584" t="s">
        <v>839</v>
      </c>
      <c r="D247" s="124" t="s">
        <v>840</v>
      </c>
      <c r="E247" s="124" t="s">
        <v>840</v>
      </c>
      <c r="F247" s="124" t="s">
        <v>841</v>
      </c>
      <c r="G247" s="122"/>
      <c r="H247" s="123"/>
    </row>
    <row r="248" spans="1:10">
      <c r="B248" s="583"/>
      <c r="C248" s="585"/>
      <c r="D248" s="124" t="s">
        <v>842</v>
      </c>
      <c r="E248" s="124" t="s">
        <v>843</v>
      </c>
      <c r="F248" s="124" t="s">
        <v>842</v>
      </c>
      <c r="G248" s="122"/>
      <c r="H248" s="123"/>
    </row>
    <row r="249" spans="1:10">
      <c r="B249" s="125" t="s">
        <v>131</v>
      </c>
      <c r="C249" s="558" t="s">
        <v>131</v>
      </c>
      <c r="D249" s="558" t="s">
        <v>131</v>
      </c>
      <c r="E249" s="558" t="s">
        <v>131</v>
      </c>
      <c r="F249" s="558" t="s">
        <v>131</v>
      </c>
      <c r="G249" s="122"/>
      <c r="H249" s="123"/>
    </row>
    <row r="250" spans="1:10">
      <c r="B250" s="136" t="s">
        <v>844</v>
      </c>
      <c r="C250" s="127"/>
      <c r="D250" s="127"/>
      <c r="E250" s="127"/>
      <c r="F250" s="127"/>
      <c r="G250" s="122"/>
      <c r="H250" s="123"/>
    </row>
    <row r="251" spans="1:10">
      <c r="B251" s="137"/>
      <c r="C251" s="120"/>
      <c r="D251" s="120"/>
      <c r="E251" s="120"/>
      <c r="F251" s="120"/>
      <c r="G251" s="122"/>
      <c r="H251" s="123"/>
    </row>
    <row r="252" spans="1:10">
      <c r="B252" s="137" t="s">
        <v>845</v>
      </c>
      <c r="C252" s="120"/>
      <c r="D252" s="120"/>
      <c r="E252" s="120"/>
      <c r="F252" s="120"/>
      <c r="G252" s="122"/>
      <c r="H252" s="123"/>
    </row>
    <row r="253" spans="1:10">
      <c r="B253" s="119"/>
      <c r="C253" s="120"/>
      <c r="D253" s="120"/>
      <c r="E253" s="120"/>
      <c r="F253" s="120"/>
      <c r="G253" s="122"/>
      <c r="H253" s="123"/>
    </row>
    <row r="254" spans="1:10">
      <c r="B254" s="137" t="s">
        <v>846</v>
      </c>
      <c r="C254" s="120"/>
      <c r="D254" s="120"/>
      <c r="E254" s="120"/>
      <c r="F254" s="120"/>
      <c r="G254" s="122"/>
      <c r="H254" s="123"/>
    </row>
    <row r="255" spans="1:10">
      <c r="B255" s="128" t="s">
        <v>847</v>
      </c>
      <c r="C255" s="138" t="s">
        <v>848</v>
      </c>
      <c r="D255" s="138" t="s">
        <v>849</v>
      </c>
      <c r="E255" s="120"/>
      <c r="F255" s="139"/>
      <c r="G255" s="122"/>
      <c r="H255" s="123"/>
    </row>
    <row r="256" spans="1:10">
      <c r="B256" s="128" t="s">
        <v>850</v>
      </c>
      <c r="C256" s="140">
        <v>10.316800000000001</v>
      </c>
      <c r="D256" s="140">
        <v>10.3887</v>
      </c>
      <c r="E256" s="120"/>
      <c r="F256" s="139"/>
      <c r="G256" s="122"/>
      <c r="H256" s="123"/>
    </row>
    <row r="257" spans="2:8">
      <c r="B257" s="128" t="s">
        <v>851</v>
      </c>
      <c r="C257" s="559">
        <v>10.302</v>
      </c>
      <c r="D257" s="140">
        <v>10.370799999999999</v>
      </c>
      <c r="E257" s="120"/>
      <c r="F257" s="139"/>
      <c r="G257" s="122"/>
      <c r="H257" s="123"/>
    </row>
    <row r="258" spans="2:8">
      <c r="B258" s="119"/>
      <c r="C258" s="120"/>
      <c r="D258" s="120"/>
      <c r="E258" s="120"/>
      <c r="F258" s="139"/>
      <c r="G258" s="122"/>
      <c r="H258" s="123"/>
    </row>
    <row r="259" spans="2:8">
      <c r="B259" s="137" t="s">
        <v>852</v>
      </c>
      <c r="C259" s="141"/>
      <c r="D259" s="141"/>
      <c r="E259" s="141"/>
      <c r="F259" s="139"/>
      <c r="G259" s="122"/>
      <c r="H259" s="123"/>
    </row>
    <row r="260" spans="2:8">
      <c r="B260" s="137"/>
      <c r="C260" s="141"/>
      <c r="D260" s="141"/>
      <c r="E260" s="141"/>
      <c r="F260" s="120"/>
      <c r="G260" s="122"/>
      <c r="H260" s="123"/>
    </row>
    <row r="261" spans="2:8">
      <c r="B261" s="137" t="s">
        <v>853</v>
      </c>
      <c r="C261" s="141"/>
      <c r="D261" s="141"/>
      <c r="E261" s="141"/>
      <c r="F261" s="120"/>
      <c r="G261" s="122"/>
      <c r="H261" s="123"/>
    </row>
    <row r="262" spans="2:8">
      <c r="B262" s="137"/>
      <c r="C262" s="141"/>
      <c r="D262" s="141"/>
      <c r="E262" s="141"/>
      <c r="F262" s="120"/>
      <c r="G262" s="129"/>
      <c r="H262" s="130"/>
    </row>
    <row r="263" spans="2:8">
      <c r="B263" s="137" t="s">
        <v>1083</v>
      </c>
      <c r="C263" s="141"/>
      <c r="D263" s="141"/>
      <c r="E263" s="142"/>
      <c r="F263" s="131"/>
      <c r="G263" s="122"/>
      <c r="H263" s="123"/>
    </row>
    <row r="264" spans="2:8">
      <c r="B264" s="143" t="s">
        <v>854</v>
      </c>
      <c r="C264" s="141"/>
      <c r="D264" s="141"/>
      <c r="E264" s="144"/>
      <c r="F264" s="120"/>
      <c r="G264" s="122"/>
      <c r="H264" s="123"/>
    </row>
    <row r="265" spans="2:8">
      <c r="B265" s="137"/>
      <c r="C265" s="334"/>
      <c r="D265" s="334"/>
      <c r="E265" s="334"/>
      <c r="F265" s="334"/>
      <c r="G265" s="334"/>
      <c r="H265" s="337"/>
    </row>
    <row r="266" spans="2:8">
      <c r="B266" s="137" t="s">
        <v>969</v>
      </c>
      <c r="C266" s="334"/>
      <c r="D266" s="334"/>
      <c r="E266" s="334"/>
      <c r="F266" s="334"/>
      <c r="G266" s="334"/>
      <c r="H266" s="337"/>
    </row>
    <row r="267" spans="2:8">
      <c r="B267" s="137"/>
      <c r="C267" s="334"/>
      <c r="D267" s="334"/>
      <c r="E267" s="334"/>
      <c r="F267" s="334"/>
      <c r="G267" s="334"/>
      <c r="H267" s="337"/>
    </row>
    <row r="268" spans="2:8">
      <c r="B268" s="137" t="s">
        <v>970</v>
      </c>
      <c r="C268" s="334"/>
      <c r="D268" s="334"/>
      <c r="E268" s="334"/>
      <c r="F268" s="334"/>
      <c r="G268" s="334"/>
      <c r="H268" s="337"/>
    </row>
    <row r="269" spans="2:8">
      <c r="B269" s="137"/>
      <c r="C269" s="334"/>
      <c r="D269" s="334"/>
      <c r="E269" s="334"/>
      <c r="F269" s="334"/>
      <c r="G269" s="334"/>
      <c r="H269" s="337"/>
    </row>
    <row r="270" spans="2:8">
      <c r="B270" s="137" t="s">
        <v>971</v>
      </c>
      <c r="C270" s="141"/>
      <c r="D270" s="141"/>
      <c r="E270" s="148"/>
      <c r="F270" s="120"/>
      <c r="G270" s="122"/>
      <c r="H270" s="123"/>
    </row>
    <row r="271" spans="2:8">
      <c r="B271" s="137"/>
      <c r="C271" s="144"/>
      <c r="D271" s="141"/>
      <c r="E271" s="149"/>
      <c r="F271" s="122"/>
      <c r="G271" s="122"/>
      <c r="H271" s="123"/>
    </row>
    <row r="272" spans="2:8">
      <c r="B272" s="151" t="s">
        <v>972</v>
      </c>
      <c r="C272" s="141"/>
      <c r="D272" s="141"/>
      <c r="E272" s="141"/>
      <c r="F272" s="120"/>
      <c r="G272" s="122"/>
      <c r="H272" s="123"/>
    </row>
    <row r="273" spans="2:8">
      <c r="B273" s="151"/>
      <c r="C273" s="141"/>
      <c r="D273" s="141"/>
      <c r="E273" s="122"/>
      <c r="F273" s="122"/>
      <c r="G273" s="122"/>
      <c r="H273" s="123"/>
    </row>
    <row r="274" spans="2:8">
      <c r="B274" s="137" t="s">
        <v>973</v>
      </c>
      <c r="C274" s="141"/>
      <c r="D274" s="141"/>
      <c r="E274" s="141"/>
      <c r="F274" s="120"/>
      <c r="G274" s="122"/>
      <c r="H274" s="123"/>
    </row>
    <row r="275" spans="2:8">
      <c r="B275" s="143"/>
      <c r="C275" s="152"/>
      <c r="D275" s="152"/>
      <c r="E275" s="152"/>
      <c r="F275" s="153"/>
      <c r="G275" s="122"/>
      <c r="H275" s="123"/>
    </row>
    <row r="276" spans="2:8">
      <c r="B276" s="143" t="s">
        <v>937</v>
      </c>
      <c r="C276" s="152"/>
      <c r="D276" s="152"/>
      <c r="E276" s="152"/>
      <c r="F276" s="153"/>
      <c r="G276" s="122"/>
      <c r="H276" s="123"/>
    </row>
    <row r="277" spans="2:8">
      <c r="B277" s="143"/>
      <c r="C277" s="152"/>
      <c r="D277" s="152"/>
      <c r="E277" s="152"/>
      <c r="F277" s="153"/>
      <c r="G277" s="122"/>
      <c r="H277" s="123"/>
    </row>
    <row r="278" spans="2:8">
      <c r="B278" s="565" t="s">
        <v>959</v>
      </c>
      <c r="C278" s="335"/>
      <c r="D278" s="335"/>
      <c r="E278" s="335"/>
      <c r="F278" s="335"/>
      <c r="G278" s="335"/>
      <c r="H278" s="336"/>
    </row>
    <row r="279" spans="2:8">
      <c r="B279" s="170"/>
      <c r="C279" s="171"/>
      <c r="D279" s="171"/>
      <c r="E279" s="172"/>
      <c r="F279" s="172"/>
      <c r="G279" s="172"/>
      <c r="H279" s="123"/>
    </row>
    <row r="280" spans="2:8">
      <c r="B280" s="173" t="s">
        <v>870</v>
      </c>
      <c r="C280" s="171"/>
      <c r="D280" s="171"/>
      <c r="E280" s="172"/>
      <c r="F280" s="172"/>
      <c r="G280" s="172"/>
      <c r="H280" s="123"/>
    </row>
    <row r="281" spans="2:8">
      <c r="B281" s="164" t="s">
        <v>871</v>
      </c>
      <c r="C281" s="174"/>
      <c r="D281" s="174"/>
      <c r="E281" s="174"/>
      <c r="F281" s="172"/>
      <c r="G281" s="172"/>
      <c r="H281" s="123"/>
    </row>
    <row r="282" spans="2:8">
      <c r="B282" s="164" t="s">
        <v>872</v>
      </c>
      <c r="C282" s="174"/>
      <c r="D282" s="174"/>
      <c r="E282" s="175">
        <v>4391</v>
      </c>
      <c r="F282" s="176"/>
      <c r="G282" s="176"/>
      <c r="H282" s="123"/>
    </row>
    <row r="283" spans="2:8">
      <c r="B283" s="164" t="s">
        <v>873</v>
      </c>
      <c r="C283" s="174"/>
      <c r="D283" s="174"/>
      <c r="E283" s="175">
        <f>E282</f>
        <v>4391</v>
      </c>
      <c r="F283" s="176"/>
      <c r="G283" s="176"/>
      <c r="H283" s="123"/>
    </row>
    <row r="284" spans="2:8">
      <c r="B284" s="164" t="s">
        <v>874</v>
      </c>
      <c r="C284" s="174"/>
      <c r="D284" s="174"/>
      <c r="E284" s="175"/>
      <c r="F284" s="176"/>
      <c r="G284" s="176"/>
      <c r="H284" s="123"/>
    </row>
    <row r="285" spans="2:8">
      <c r="B285" s="164" t="s">
        <v>875</v>
      </c>
      <c r="C285" s="174"/>
      <c r="D285" s="174"/>
      <c r="E285" s="175"/>
      <c r="F285" s="176"/>
      <c r="G285" s="176"/>
      <c r="H285" s="123"/>
    </row>
    <row r="286" spans="2:8">
      <c r="B286" s="164" t="s">
        <v>876</v>
      </c>
      <c r="C286" s="174"/>
      <c r="D286" s="174"/>
      <c r="E286" s="175">
        <v>3799123090.3700008</v>
      </c>
      <c r="F286" s="176"/>
      <c r="G286" s="176"/>
      <c r="H286" s="123"/>
    </row>
    <row r="287" spans="2:8">
      <c r="B287" s="164" t="s">
        <v>877</v>
      </c>
      <c r="C287" s="174"/>
      <c r="D287" s="174"/>
      <c r="E287" s="175">
        <v>3645471144.0599985</v>
      </c>
      <c r="F287" s="176"/>
      <c r="G287" s="176"/>
      <c r="H287" s="123"/>
    </row>
    <row r="288" spans="2:8">
      <c r="B288" s="164" t="s">
        <v>878</v>
      </c>
      <c r="C288" s="174"/>
      <c r="D288" s="174"/>
      <c r="E288" s="175"/>
      <c r="F288" s="176"/>
      <c r="G288" s="177"/>
      <c r="H288" s="123"/>
    </row>
    <row r="289" spans="2:8">
      <c r="B289" s="164" t="s">
        <v>879</v>
      </c>
      <c r="C289" s="174"/>
      <c r="D289" s="174"/>
      <c r="E289" s="175">
        <v>-153651946.31000233</v>
      </c>
      <c r="F289" s="176"/>
      <c r="G289" s="178"/>
      <c r="H289" s="123"/>
    </row>
    <row r="290" spans="2:8">
      <c r="B290" s="179" t="s">
        <v>880</v>
      </c>
      <c r="C290" s="180"/>
      <c r="D290" s="180"/>
      <c r="E290" s="181"/>
      <c r="F290" s="176"/>
      <c r="G290" s="176"/>
      <c r="H290" s="123"/>
    </row>
    <row r="291" spans="2:8">
      <c r="B291" s="119"/>
      <c r="C291" s="172"/>
      <c r="D291" s="172"/>
      <c r="E291" s="181"/>
      <c r="F291" s="181"/>
      <c r="G291" s="176"/>
      <c r="H291" s="123"/>
    </row>
    <row r="292" spans="2:8">
      <c r="B292" s="173" t="s">
        <v>1084</v>
      </c>
      <c r="C292" s="171"/>
      <c r="D292" s="171"/>
      <c r="E292" s="172"/>
      <c r="F292" s="172"/>
      <c r="G292" s="172"/>
      <c r="H292" s="123"/>
    </row>
    <row r="293" spans="2:8">
      <c r="B293" s="119"/>
      <c r="C293" s="172"/>
      <c r="D293" s="172"/>
      <c r="E293" s="172"/>
      <c r="F293" s="182"/>
      <c r="G293" s="182"/>
      <c r="H293" s="123"/>
    </row>
    <row r="294" spans="2:8">
      <c r="B294" s="173" t="s">
        <v>1085</v>
      </c>
      <c r="C294" s="171"/>
      <c r="D294" s="171"/>
      <c r="E294" s="172"/>
      <c r="F294" s="183"/>
      <c r="G294" s="172"/>
      <c r="H294" s="123"/>
    </row>
    <row r="295" spans="2:8">
      <c r="B295" s="179"/>
      <c r="C295" s="180"/>
      <c r="D295" s="180"/>
      <c r="E295" s="172"/>
      <c r="F295" s="172"/>
      <c r="G295" s="172"/>
      <c r="H295" s="123"/>
    </row>
    <row r="296" spans="2:8">
      <c r="B296" s="173" t="s">
        <v>1086</v>
      </c>
      <c r="C296" s="171"/>
      <c r="D296" s="171"/>
      <c r="E296" s="172"/>
      <c r="F296" s="183"/>
      <c r="G296" s="172"/>
      <c r="H296" s="123"/>
    </row>
    <row r="297" spans="2:8">
      <c r="B297" s="173"/>
      <c r="C297" s="171"/>
      <c r="D297" s="171"/>
      <c r="E297" s="172"/>
      <c r="F297" s="183"/>
      <c r="G297" s="172"/>
      <c r="H297" s="123"/>
    </row>
    <row r="298" spans="2:8" ht="15.75" thickBot="1">
      <c r="B298" s="186" t="s">
        <v>1087</v>
      </c>
      <c r="C298" s="187"/>
      <c r="D298" s="187"/>
      <c r="E298" s="187"/>
      <c r="F298" s="187"/>
      <c r="G298" s="187"/>
      <c r="H298" s="135"/>
    </row>
    <row r="301" spans="2:8">
      <c r="B301" s="437" t="s">
        <v>1010</v>
      </c>
      <c r="C301" s="446"/>
    </row>
    <row r="302" spans="2:8">
      <c r="B302" s="443" t="s">
        <v>1020</v>
      </c>
      <c r="C302" s="447">
        <v>99.30739694763615</v>
      </c>
    </row>
    <row r="303" spans="2:8">
      <c r="B303" s="443" t="s">
        <v>1021</v>
      </c>
      <c r="C303" s="448">
        <v>0.25117869834595979</v>
      </c>
    </row>
    <row r="304" spans="2:8">
      <c r="B304" s="443" t="s">
        <v>1011</v>
      </c>
      <c r="C304" s="448">
        <v>0.26963229411196205</v>
      </c>
    </row>
    <row r="305" spans="2:6">
      <c r="B305" s="443" t="s">
        <v>1022</v>
      </c>
      <c r="C305" s="466">
        <v>7.1158317689746356E-2</v>
      </c>
    </row>
    <row r="307" spans="2:6" ht="15.75" thickBot="1"/>
    <row r="308" spans="2:6">
      <c r="B308" s="517"/>
      <c r="C308" s="518"/>
      <c r="D308" s="519"/>
      <c r="E308" s="606" t="s">
        <v>1054</v>
      </c>
      <c r="F308" s="607"/>
    </row>
    <row r="309" spans="2:6">
      <c r="B309" s="520" t="s">
        <v>1038</v>
      </c>
      <c r="C309" s="521"/>
      <c r="D309" s="521"/>
      <c r="E309" s="471"/>
      <c r="F309" s="347"/>
    </row>
    <row r="310" spans="2:6">
      <c r="B310" s="522" t="s">
        <v>1039</v>
      </c>
      <c r="C310" s="521"/>
      <c r="D310" s="521"/>
      <c r="E310" s="471"/>
      <c r="F310" s="347"/>
    </row>
    <row r="311" spans="2:6">
      <c r="B311" s="523" t="s">
        <v>1055</v>
      </c>
      <c r="C311" s="521"/>
      <c r="D311" s="521"/>
      <c r="E311" s="471"/>
      <c r="F311" s="347"/>
    </row>
    <row r="312" spans="2:6">
      <c r="B312" s="523" t="s">
        <v>1056</v>
      </c>
      <c r="C312" s="521"/>
      <c r="D312" s="521"/>
      <c r="E312" s="471"/>
      <c r="F312" s="347"/>
    </row>
    <row r="313" spans="2:6">
      <c r="B313" s="524"/>
      <c r="C313" s="521"/>
      <c r="D313" s="521"/>
      <c r="E313" s="471"/>
      <c r="F313" s="347"/>
    </row>
    <row r="314" spans="2:6">
      <c r="B314" s="524"/>
      <c r="C314" s="521"/>
      <c r="D314" s="521"/>
      <c r="E314" s="471"/>
      <c r="F314" s="347"/>
    </row>
    <row r="315" spans="2:6">
      <c r="B315" s="524"/>
      <c r="C315" s="521"/>
      <c r="D315" s="521"/>
      <c r="E315" s="471"/>
      <c r="F315" s="347"/>
    </row>
    <row r="316" spans="2:6">
      <c r="B316" s="524"/>
      <c r="C316" s="521"/>
      <c r="D316" s="521"/>
      <c r="E316" s="471"/>
      <c r="F316" s="347"/>
    </row>
    <row r="317" spans="2:6">
      <c r="B317" s="522" t="s">
        <v>1052</v>
      </c>
      <c r="C317" s="521"/>
      <c r="D317" s="521"/>
      <c r="E317" s="471"/>
      <c r="F317" s="347"/>
    </row>
    <row r="318" spans="2:6" ht="15.75" thickBot="1">
      <c r="B318" s="525"/>
      <c r="C318" s="526"/>
      <c r="D318" s="526"/>
      <c r="E318" s="476"/>
      <c r="F318" s="477"/>
    </row>
    <row r="319" spans="2:6" ht="15.75" thickBot="1"/>
    <row r="320" spans="2:6">
      <c r="B320" s="527" t="s">
        <v>1042</v>
      </c>
    </row>
    <row r="321" spans="2:2">
      <c r="B321" s="531" t="s">
        <v>1057</v>
      </c>
    </row>
    <row r="322" spans="2:2">
      <c r="B322" s="531"/>
    </row>
    <row r="323" spans="2:2">
      <c r="B323" s="532"/>
    </row>
    <row r="324" spans="2:2">
      <c r="B324" s="532"/>
    </row>
    <row r="325" spans="2:2">
      <c r="B325" s="532"/>
    </row>
    <row r="326" spans="2:2">
      <c r="B326" s="532"/>
    </row>
    <row r="327" spans="2:2">
      <c r="B327" s="532"/>
    </row>
    <row r="328" spans="2:2">
      <c r="B328" s="532"/>
    </row>
    <row r="329" spans="2:2">
      <c r="B329" s="532"/>
    </row>
    <row r="330" spans="2:2">
      <c r="B330" s="532"/>
    </row>
    <row r="331" spans="2:2">
      <c r="B331" s="532"/>
    </row>
    <row r="332" spans="2:2" ht="15.75" thickBot="1">
      <c r="B332" s="533"/>
    </row>
  </sheetData>
  <sortState xmlns:xlrd2="http://schemas.microsoft.com/office/spreadsheetml/2017/richdata2" ref="B125:G236">
    <sortCondition ref="G125:G236"/>
  </sortState>
  <mergeCells count="6">
    <mergeCell ref="E308:F308"/>
    <mergeCell ref="B1:F1"/>
    <mergeCell ref="B242:D242"/>
    <mergeCell ref="H124:H236"/>
    <mergeCell ref="B247:B248"/>
    <mergeCell ref="C247:C24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299"/>
  <sheetViews>
    <sheetView workbookViewId="0"/>
  </sheetViews>
  <sheetFormatPr defaultRowHeight="15"/>
  <cols>
    <col min="1" max="1" width="3.42578125" customWidth="1"/>
    <col min="2" max="2" width="60.5703125" customWidth="1"/>
    <col min="3" max="3" width="16.5703125" customWidth="1"/>
    <col min="4" max="4" width="20.85546875" customWidth="1"/>
    <col min="5" max="5" width="16.5703125" customWidth="1"/>
    <col min="6" max="6" width="21.5703125" customWidth="1"/>
    <col min="7" max="7" width="15.7109375" customWidth="1"/>
    <col min="8" max="8" width="11" customWidth="1"/>
    <col min="9" max="9" width="11.85546875" customWidth="1"/>
    <col min="10" max="10" width="10.85546875" customWidth="1"/>
  </cols>
  <sheetData>
    <row r="1" spans="1:10" ht="15.95" customHeight="1">
      <c r="A1" s="3"/>
      <c r="B1" s="538" t="s">
        <v>1066</v>
      </c>
      <c r="C1" s="3"/>
      <c r="D1" s="3"/>
      <c r="E1" s="3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24</v>
      </c>
      <c r="C7" s="14" t="s">
        <v>25</v>
      </c>
      <c r="D7" s="14" t="s">
        <v>26</v>
      </c>
      <c r="E7" s="19">
        <v>480184</v>
      </c>
      <c r="F7" s="20">
        <v>1449.44</v>
      </c>
      <c r="G7" s="21">
        <v>3.0300000000000001E-2</v>
      </c>
      <c r="H7" s="22"/>
      <c r="I7" s="23"/>
      <c r="J7" s="3"/>
    </row>
    <row r="8" spans="1:10" ht="12.95" customHeight="1">
      <c r="A8" s="17"/>
      <c r="B8" s="18" t="s">
        <v>263</v>
      </c>
      <c r="C8" s="14" t="s">
        <v>264</v>
      </c>
      <c r="D8" s="14" t="s">
        <v>72</v>
      </c>
      <c r="E8" s="19">
        <v>461006</v>
      </c>
      <c r="F8" s="20">
        <v>1431.65</v>
      </c>
      <c r="G8" s="21">
        <v>2.9899999999999999E-2</v>
      </c>
      <c r="H8" s="22"/>
      <c r="I8" s="23"/>
      <c r="J8" s="3"/>
    </row>
    <row r="9" spans="1:10" ht="12.95" customHeight="1">
      <c r="A9" s="17"/>
      <c r="B9" s="18" t="s">
        <v>38</v>
      </c>
      <c r="C9" s="14" t="s">
        <v>39</v>
      </c>
      <c r="D9" s="14" t="s">
        <v>40</v>
      </c>
      <c r="E9" s="19">
        <v>312872</v>
      </c>
      <c r="F9" s="20">
        <v>1421.38</v>
      </c>
      <c r="G9" s="21">
        <v>2.9700000000000001E-2</v>
      </c>
      <c r="H9" s="22"/>
      <c r="I9" s="23"/>
      <c r="J9" s="3"/>
    </row>
    <row r="10" spans="1:10" ht="12.95" customHeight="1">
      <c r="A10" s="17"/>
      <c r="B10" s="18" t="s">
        <v>35</v>
      </c>
      <c r="C10" s="14" t="s">
        <v>36</v>
      </c>
      <c r="D10" s="14" t="s">
        <v>37</v>
      </c>
      <c r="E10" s="19">
        <v>324854</v>
      </c>
      <c r="F10" s="20">
        <v>1415.23</v>
      </c>
      <c r="G10" s="21">
        <v>2.9499999999999998E-2</v>
      </c>
      <c r="H10" s="22"/>
      <c r="I10" s="23"/>
      <c r="J10" s="3"/>
    </row>
    <row r="11" spans="1:10" ht="12.95" customHeight="1">
      <c r="A11" s="17"/>
      <c r="B11" s="18" t="s">
        <v>252</v>
      </c>
      <c r="C11" s="14" t="s">
        <v>253</v>
      </c>
      <c r="D11" s="14" t="s">
        <v>254</v>
      </c>
      <c r="E11" s="19">
        <v>31743</v>
      </c>
      <c r="F11" s="20">
        <v>1279.07</v>
      </c>
      <c r="G11" s="21">
        <v>2.6700000000000002E-2</v>
      </c>
      <c r="H11" s="22"/>
      <c r="I11" s="23"/>
      <c r="J11" s="3"/>
    </row>
    <row r="12" spans="1:10" ht="12.95" customHeight="1">
      <c r="A12" s="17"/>
      <c r="B12" s="18" t="s">
        <v>106</v>
      </c>
      <c r="C12" s="14" t="s">
        <v>107</v>
      </c>
      <c r="D12" s="14" t="s">
        <v>108</v>
      </c>
      <c r="E12" s="19">
        <v>38475</v>
      </c>
      <c r="F12" s="20">
        <v>949.89</v>
      </c>
      <c r="G12" s="21">
        <v>1.9800000000000002E-2</v>
      </c>
      <c r="H12" s="22"/>
      <c r="I12" s="23"/>
      <c r="J12" s="3"/>
    </row>
    <row r="13" spans="1:10" ht="12.95" customHeight="1">
      <c r="A13" s="17"/>
      <c r="B13" s="18"/>
      <c r="C13" s="14"/>
      <c r="D13" s="14"/>
      <c r="E13" s="19"/>
      <c r="F13" s="20"/>
      <c r="G13" s="21"/>
      <c r="H13" s="22"/>
      <c r="I13" s="23"/>
      <c r="J13" s="3"/>
    </row>
    <row r="14" spans="1:10" ht="12.95" customHeight="1">
      <c r="A14" s="17"/>
      <c r="B14" s="18"/>
      <c r="C14" s="14"/>
      <c r="D14" s="14"/>
      <c r="E14" s="19"/>
      <c r="F14" s="20"/>
      <c r="G14" s="21"/>
      <c r="H14" s="22"/>
      <c r="I14" s="23"/>
      <c r="J14" s="3"/>
    </row>
    <row r="15" spans="1:10">
      <c r="A15" s="17"/>
      <c r="B15" s="44" t="s">
        <v>652</v>
      </c>
      <c r="C15" s="14"/>
      <c r="D15" s="14"/>
      <c r="E15" s="19"/>
      <c r="F15" s="20"/>
      <c r="G15" s="21"/>
      <c r="H15" s="22"/>
      <c r="I15" s="23"/>
      <c r="J15" s="3"/>
    </row>
    <row r="16" spans="1:10" ht="12.95" customHeight="1">
      <c r="A16" s="17"/>
      <c r="B16" s="18" t="s">
        <v>101</v>
      </c>
      <c r="C16" s="14" t="s">
        <v>102</v>
      </c>
      <c r="D16" s="14" t="s">
        <v>103</v>
      </c>
      <c r="E16" s="19">
        <v>36500</v>
      </c>
      <c r="F16" s="20">
        <v>1070.9100000000001</v>
      </c>
      <c r="G16" s="21">
        <v>2.24E-2</v>
      </c>
      <c r="H16" s="22"/>
      <c r="I16" s="23"/>
      <c r="J16" s="3"/>
    </row>
    <row r="17" spans="1:10" ht="12.95" customHeight="1">
      <c r="A17" s="17"/>
      <c r="B17" s="18" t="s">
        <v>88</v>
      </c>
      <c r="C17" s="14" t="s">
        <v>89</v>
      </c>
      <c r="D17" s="14" t="s">
        <v>90</v>
      </c>
      <c r="E17" s="19">
        <v>711000</v>
      </c>
      <c r="F17" s="20">
        <v>1044.81</v>
      </c>
      <c r="G17" s="21">
        <v>2.18E-2</v>
      </c>
      <c r="H17" s="22"/>
      <c r="I17" s="23"/>
      <c r="J17" s="3"/>
    </row>
    <row r="18" spans="1:10" ht="12.95" customHeight="1">
      <c r="A18" s="17"/>
      <c r="B18" s="18" t="s">
        <v>21</v>
      </c>
      <c r="C18" s="14" t="s">
        <v>22</v>
      </c>
      <c r="D18" s="14" t="s">
        <v>23</v>
      </c>
      <c r="E18" s="19">
        <v>60500</v>
      </c>
      <c r="F18" s="20">
        <v>919.66</v>
      </c>
      <c r="G18" s="21">
        <v>1.9199999999999998E-2</v>
      </c>
      <c r="H18" s="22"/>
      <c r="I18" s="23"/>
      <c r="J18" s="3"/>
    </row>
    <row r="19" spans="1:10" ht="12.95" customHeight="1">
      <c r="A19" s="17"/>
      <c r="B19" s="18" t="s">
        <v>400</v>
      </c>
      <c r="C19" s="14" t="s">
        <v>401</v>
      </c>
      <c r="D19" s="14" t="s">
        <v>23</v>
      </c>
      <c r="E19" s="19">
        <v>102000</v>
      </c>
      <c r="F19" s="20">
        <v>842.78</v>
      </c>
      <c r="G19" s="21">
        <v>1.7600000000000001E-2</v>
      </c>
      <c r="H19" s="22"/>
      <c r="I19" s="23"/>
      <c r="J19" s="3"/>
    </row>
    <row r="20" spans="1:10" ht="12.95" customHeight="1">
      <c r="A20" s="17"/>
      <c r="B20" s="18" t="s">
        <v>41</v>
      </c>
      <c r="C20" s="14" t="s">
        <v>42</v>
      </c>
      <c r="D20" s="14" t="s">
        <v>23</v>
      </c>
      <c r="E20" s="19">
        <v>47500</v>
      </c>
      <c r="F20" s="20">
        <v>553.79999999999995</v>
      </c>
      <c r="G20" s="21">
        <v>1.1599999999999999E-2</v>
      </c>
      <c r="H20" s="22"/>
      <c r="I20" s="23"/>
      <c r="J20" s="3"/>
    </row>
    <row r="21" spans="1:10" ht="12.95" customHeight="1">
      <c r="A21" s="17"/>
      <c r="B21" s="18" t="s">
        <v>393</v>
      </c>
      <c r="C21" s="14" t="s">
        <v>394</v>
      </c>
      <c r="D21" s="14" t="s">
        <v>26</v>
      </c>
      <c r="E21" s="19">
        <v>144000</v>
      </c>
      <c r="F21" s="20">
        <v>523.01</v>
      </c>
      <c r="G21" s="21">
        <v>1.09E-2</v>
      </c>
      <c r="H21" s="22"/>
      <c r="I21" s="23"/>
      <c r="J21" s="3"/>
    </row>
    <row r="22" spans="1:10" ht="12.95" customHeight="1">
      <c r="A22" s="17"/>
      <c r="B22" s="18" t="s">
        <v>43</v>
      </c>
      <c r="C22" s="14" t="s">
        <v>44</v>
      </c>
      <c r="D22" s="14" t="s">
        <v>45</v>
      </c>
      <c r="E22" s="19">
        <v>37100</v>
      </c>
      <c r="F22" s="20">
        <v>507.01</v>
      </c>
      <c r="G22" s="21">
        <v>1.06E-2</v>
      </c>
      <c r="H22" s="22"/>
      <c r="I22" s="23"/>
      <c r="J22" s="3"/>
    </row>
    <row r="23" spans="1:10" ht="12.95" customHeight="1">
      <c r="A23" s="17"/>
      <c r="B23" s="18" t="s">
        <v>407</v>
      </c>
      <c r="C23" s="14" t="s">
        <v>408</v>
      </c>
      <c r="D23" s="14" t="s">
        <v>409</v>
      </c>
      <c r="E23" s="19">
        <v>210900</v>
      </c>
      <c r="F23" s="20">
        <v>492.98</v>
      </c>
      <c r="G23" s="21">
        <v>1.03E-2</v>
      </c>
      <c r="H23" s="22"/>
      <c r="I23" s="23"/>
      <c r="J23" s="3"/>
    </row>
    <row r="24" spans="1:10" ht="12.95" customHeight="1">
      <c r="A24" s="17"/>
      <c r="B24" s="18" t="s">
        <v>267</v>
      </c>
      <c r="C24" s="14" t="s">
        <v>268</v>
      </c>
      <c r="D24" s="14" t="s">
        <v>269</v>
      </c>
      <c r="E24" s="19">
        <v>296000</v>
      </c>
      <c r="F24" s="20">
        <v>486.03</v>
      </c>
      <c r="G24" s="21">
        <v>1.01E-2</v>
      </c>
      <c r="H24" s="22"/>
      <c r="I24" s="23"/>
      <c r="J24" s="3"/>
    </row>
    <row r="25" spans="1:10" ht="12.95" customHeight="1">
      <c r="A25" s="17"/>
      <c r="B25" s="18" t="s">
        <v>445</v>
      </c>
      <c r="C25" s="14" t="s">
        <v>446</v>
      </c>
      <c r="D25" s="14" t="s">
        <v>442</v>
      </c>
      <c r="E25" s="19">
        <v>65000</v>
      </c>
      <c r="F25" s="20">
        <v>482.14</v>
      </c>
      <c r="G25" s="21">
        <v>1.01E-2</v>
      </c>
      <c r="H25" s="22"/>
      <c r="I25" s="23"/>
      <c r="J25" s="3"/>
    </row>
    <row r="26" spans="1:10" ht="12.95" customHeight="1">
      <c r="A26" s="17"/>
      <c r="B26" s="18" t="s">
        <v>402</v>
      </c>
      <c r="C26" s="14" t="s">
        <v>403</v>
      </c>
      <c r="D26" s="14" t="s">
        <v>103</v>
      </c>
      <c r="E26" s="19">
        <v>94500</v>
      </c>
      <c r="F26" s="20">
        <v>468.15</v>
      </c>
      <c r="G26" s="21">
        <v>9.7999999999999997E-3</v>
      </c>
      <c r="H26" s="22"/>
      <c r="I26" s="23"/>
      <c r="J26" s="3"/>
    </row>
    <row r="27" spans="1:10" ht="12.95" customHeight="1">
      <c r="A27" s="17"/>
      <c r="B27" s="18" t="s">
        <v>49</v>
      </c>
      <c r="C27" s="14" t="s">
        <v>50</v>
      </c>
      <c r="D27" s="14" t="s">
        <v>23</v>
      </c>
      <c r="E27" s="19">
        <v>28800</v>
      </c>
      <c r="F27" s="20">
        <v>467.7</v>
      </c>
      <c r="G27" s="21">
        <v>9.7999999999999997E-3</v>
      </c>
      <c r="H27" s="22"/>
      <c r="I27" s="23"/>
      <c r="J27" s="3"/>
    </row>
    <row r="28" spans="1:10" ht="12.95" customHeight="1">
      <c r="A28" s="17"/>
      <c r="B28" s="18" t="s">
        <v>93</v>
      </c>
      <c r="C28" s="14" t="s">
        <v>94</v>
      </c>
      <c r="D28" s="14" t="s">
        <v>45</v>
      </c>
      <c r="E28" s="19">
        <v>9975</v>
      </c>
      <c r="F28" s="20">
        <v>381.11</v>
      </c>
      <c r="G28" s="21">
        <v>8.0000000000000002E-3</v>
      </c>
      <c r="H28" s="22"/>
      <c r="I28" s="23"/>
      <c r="J28" s="3"/>
    </row>
    <row r="29" spans="1:10" ht="12.95" customHeight="1">
      <c r="A29" s="17"/>
      <c r="B29" s="18" t="s">
        <v>123</v>
      </c>
      <c r="C29" s="14" t="s">
        <v>124</v>
      </c>
      <c r="D29" s="14" t="s">
        <v>125</v>
      </c>
      <c r="E29" s="19">
        <v>7800</v>
      </c>
      <c r="F29" s="20">
        <v>280.36</v>
      </c>
      <c r="G29" s="21">
        <v>5.8999999999999999E-3</v>
      </c>
      <c r="H29" s="22"/>
      <c r="I29" s="23"/>
      <c r="J29" s="3"/>
    </row>
    <row r="30" spans="1:10" ht="12.95" customHeight="1">
      <c r="A30" s="17"/>
      <c r="B30" s="18" t="s">
        <v>424</v>
      </c>
      <c r="C30" s="14" t="s">
        <v>425</v>
      </c>
      <c r="D30" s="14" t="s">
        <v>269</v>
      </c>
      <c r="E30" s="19">
        <v>31050</v>
      </c>
      <c r="F30" s="20">
        <v>273.92</v>
      </c>
      <c r="G30" s="21">
        <v>5.7000000000000002E-3</v>
      </c>
      <c r="H30" s="22"/>
      <c r="I30" s="23"/>
      <c r="J30" s="3"/>
    </row>
    <row r="31" spans="1:10" ht="12.95" customHeight="1">
      <c r="A31" s="17"/>
      <c r="B31" s="18" t="s">
        <v>436</v>
      </c>
      <c r="C31" s="14" t="s">
        <v>437</v>
      </c>
      <c r="D31" s="14" t="s">
        <v>23</v>
      </c>
      <c r="E31" s="19">
        <v>160000</v>
      </c>
      <c r="F31" s="20">
        <v>260.16000000000003</v>
      </c>
      <c r="G31" s="21">
        <v>5.4000000000000003E-3</v>
      </c>
      <c r="H31" s="22"/>
      <c r="I31" s="23"/>
      <c r="J31" s="3"/>
    </row>
    <row r="32" spans="1:10" ht="12.95" customHeight="1">
      <c r="A32" s="17"/>
      <c r="B32" s="18" t="s">
        <v>111</v>
      </c>
      <c r="C32" s="14" t="s">
        <v>112</v>
      </c>
      <c r="D32" s="14" t="s">
        <v>32</v>
      </c>
      <c r="E32" s="19">
        <v>25650</v>
      </c>
      <c r="F32" s="20">
        <v>258.52999999999997</v>
      </c>
      <c r="G32" s="21">
        <v>5.4000000000000003E-3</v>
      </c>
      <c r="H32" s="22"/>
      <c r="I32" s="23"/>
      <c r="J32" s="3"/>
    </row>
    <row r="33" spans="1:10" ht="12.95" customHeight="1">
      <c r="A33" s="17"/>
      <c r="B33" s="18" t="s">
        <v>450</v>
      </c>
      <c r="C33" s="14" t="s">
        <v>451</v>
      </c>
      <c r="D33" s="14" t="s">
        <v>29</v>
      </c>
      <c r="E33" s="19">
        <v>16000</v>
      </c>
      <c r="F33" s="20">
        <v>258.39999999999998</v>
      </c>
      <c r="G33" s="21">
        <v>5.4000000000000003E-3</v>
      </c>
      <c r="H33" s="22"/>
      <c r="I33" s="23"/>
      <c r="J33" s="3"/>
    </row>
    <row r="34" spans="1:10" ht="12.95" customHeight="1">
      <c r="A34" s="17"/>
      <c r="B34" s="18" t="s">
        <v>398</v>
      </c>
      <c r="C34" s="14" t="s">
        <v>399</v>
      </c>
      <c r="D34" s="14" t="s">
        <v>23</v>
      </c>
      <c r="E34" s="19">
        <v>35100</v>
      </c>
      <c r="F34" s="20">
        <v>218.3</v>
      </c>
      <c r="G34" s="21">
        <v>4.5999999999999999E-3</v>
      </c>
      <c r="H34" s="22"/>
      <c r="I34" s="23"/>
      <c r="J34" s="3"/>
    </row>
    <row r="35" spans="1:10" ht="12.95" customHeight="1">
      <c r="A35" s="17"/>
      <c r="B35" s="18" t="s">
        <v>95</v>
      </c>
      <c r="C35" s="14" t="s">
        <v>96</v>
      </c>
      <c r="D35" s="14" t="s">
        <v>23</v>
      </c>
      <c r="E35" s="19">
        <v>13500</v>
      </c>
      <c r="F35" s="20">
        <v>204.62</v>
      </c>
      <c r="G35" s="21">
        <v>4.3E-3</v>
      </c>
      <c r="H35" s="22"/>
      <c r="I35" s="23"/>
      <c r="J35" s="3"/>
    </row>
    <row r="36" spans="1:10" ht="12.95" customHeight="1">
      <c r="A36" s="17"/>
      <c r="B36" s="18" t="s">
        <v>419</v>
      </c>
      <c r="C36" s="14" t="s">
        <v>420</v>
      </c>
      <c r="D36" s="14" t="s">
        <v>63</v>
      </c>
      <c r="E36" s="19">
        <v>3400</v>
      </c>
      <c r="F36" s="20">
        <v>136.08000000000001</v>
      </c>
      <c r="G36" s="21">
        <v>2.8E-3</v>
      </c>
      <c r="H36" s="22"/>
      <c r="I36" s="23"/>
      <c r="J36" s="3"/>
    </row>
    <row r="37" spans="1:10" ht="12.95" customHeight="1">
      <c r="A37" s="17"/>
      <c r="B37" s="18" t="s">
        <v>66</v>
      </c>
      <c r="C37" s="14" t="s">
        <v>67</v>
      </c>
      <c r="D37" s="14" t="s">
        <v>45</v>
      </c>
      <c r="E37" s="19">
        <v>4800</v>
      </c>
      <c r="F37" s="20">
        <v>68.19</v>
      </c>
      <c r="G37" s="21">
        <v>1.4E-3</v>
      </c>
      <c r="H37" s="22"/>
      <c r="I37" s="23"/>
      <c r="J37" s="3"/>
    </row>
    <row r="38" spans="1:10" ht="12.95" customHeight="1">
      <c r="A38" s="17"/>
      <c r="B38" s="18" t="s">
        <v>486</v>
      </c>
      <c r="C38" s="14" t="s">
        <v>487</v>
      </c>
      <c r="D38" s="14" t="s">
        <v>23</v>
      </c>
      <c r="E38" s="19">
        <v>22500</v>
      </c>
      <c r="F38" s="20">
        <v>58.57</v>
      </c>
      <c r="G38" s="21">
        <v>1.1999999999999999E-3</v>
      </c>
      <c r="H38" s="22"/>
      <c r="I38" s="23"/>
      <c r="J38" s="3"/>
    </row>
    <row r="39" spans="1:10" ht="12.95" customHeight="1">
      <c r="A39" s="17"/>
      <c r="B39" s="18" t="s">
        <v>457</v>
      </c>
      <c r="C39" s="14" t="s">
        <v>458</v>
      </c>
      <c r="D39" s="14" t="s">
        <v>269</v>
      </c>
      <c r="E39" s="19">
        <v>33000</v>
      </c>
      <c r="F39" s="20">
        <v>54.45</v>
      </c>
      <c r="G39" s="21">
        <v>1.1000000000000001E-3</v>
      </c>
      <c r="H39" s="22"/>
      <c r="I39" s="23"/>
      <c r="J39" s="3"/>
    </row>
    <row r="40" spans="1:10" ht="12.95" customHeight="1">
      <c r="A40" s="17"/>
      <c r="B40" s="18" t="s">
        <v>113</v>
      </c>
      <c r="C40" s="14" t="s">
        <v>114</v>
      </c>
      <c r="D40" s="14" t="s">
        <v>29</v>
      </c>
      <c r="E40" s="19">
        <v>5250</v>
      </c>
      <c r="F40" s="20">
        <v>48.55</v>
      </c>
      <c r="G40" s="21">
        <v>1E-3</v>
      </c>
      <c r="H40" s="22"/>
      <c r="I40" s="23"/>
      <c r="J40" s="3"/>
    </row>
    <row r="41" spans="1:10" ht="12.95" customHeight="1">
      <c r="A41" s="17"/>
      <c r="B41" s="18" t="s">
        <v>410</v>
      </c>
      <c r="C41" s="14" t="s">
        <v>411</v>
      </c>
      <c r="D41" s="14" t="s">
        <v>412</v>
      </c>
      <c r="E41" s="19">
        <v>160000</v>
      </c>
      <c r="F41" s="20">
        <v>21.12</v>
      </c>
      <c r="G41" s="21">
        <v>4.0000000000000002E-4</v>
      </c>
      <c r="H41" s="22"/>
      <c r="I41" s="23"/>
      <c r="J41" s="3"/>
    </row>
    <row r="42" spans="1:10" ht="12.95" customHeight="1">
      <c r="A42" s="17"/>
      <c r="B42" s="18" t="s">
        <v>466</v>
      </c>
      <c r="C42" s="14" t="s">
        <v>467</v>
      </c>
      <c r="D42" s="14" t="s">
        <v>468</v>
      </c>
      <c r="E42" s="19">
        <v>1250</v>
      </c>
      <c r="F42" s="20">
        <v>6.35</v>
      </c>
      <c r="G42" s="21">
        <v>1E-4</v>
      </c>
      <c r="H42" s="22"/>
      <c r="I42" s="23"/>
      <c r="J42" s="3"/>
    </row>
    <row r="43" spans="1:10" ht="12.95" customHeight="1">
      <c r="A43" s="3"/>
      <c r="B43" s="13" t="s">
        <v>129</v>
      </c>
      <c r="C43" s="14"/>
      <c r="D43" s="14"/>
      <c r="E43" s="14"/>
      <c r="F43" s="24">
        <v>18334.349999999999</v>
      </c>
      <c r="G43" s="25">
        <v>0.38279999999999997</v>
      </c>
      <c r="H43" s="26"/>
      <c r="I43" s="27"/>
      <c r="J43" s="3"/>
    </row>
    <row r="44" spans="1:10" ht="12.95" customHeight="1">
      <c r="A44" s="3"/>
      <c r="B44" s="28" t="s">
        <v>130</v>
      </c>
      <c r="C44" s="29"/>
      <c r="D44" s="29"/>
      <c r="E44" s="29"/>
      <c r="F44" s="26" t="s">
        <v>131</v>
      </c>
      <c r="G44" s="26" t="s">
        <v>131</v>
      </c>
      <c r="H44" s="26"/>
      <c r="I44" s="27"/>
      <c r="J44" s="3"/>
    </row>
    <row r="45" spans="1:10" ht="12.95" customHeight="1">
      <c r="A45" s="3"/>
      <c r="B45" s="28" t="s">
        <v>129</v>
      </c>
      <c r="C45" s="29"/>
      <c r="D45" s="29"/>
      <c r="E45" s="29"/>
      <c r="F45" s="26" t="s">
        <v>131</v>
      </c>
      <c r="G45" s="26" t="s">
        <v>131</v>
      </c>
      <c r="H45" s="26"/>
      <c r="I45" s="27"/>
      <c r="J45" s="3"/>
    </row>
    <row r="46" spans="1:10" ht="12.95" customHeight="1">
      <c r="A46" s="3"/>
      <c r="B46" s="28" t="s">
        <v>132</v>
      </c>
      <c r="C46" s="30"/>
      <c r="D46" s="29"/>
      <c r="E46" s="30"/>
      <c r="F46" s="24">
        <v>18334.349999999999</v>
      </c>
      <c r="G46" s="25">
        <v>0.38279999999999997</v>
      </c>
      <c r="H46" s="26"/>
      <c r="I46" s="27"/>
      <c r="J46" s="3"/>
    </row>
    <row r="47" spans="1:10" ht="12.95" customHeight="1">
      <c r="A47" s="3"/>
      <c r="B47" s="13" t="s">
        <v>281</v>
      </c>
      <c r="C47" s="14"/>
      <c r="D47" s="14"/>
      <c r="E47" s="14"/>
      <c r="F47" s="14"/>
      <c r="G47" s="14"/>
      <c r="H47" s="15"/>
      <c r="I47" s="16"/>
      <c r="J47" s="3"/>
    </row>
    <row r="48" spans="1:10" ht="12.95" customHeight="1">
      <c r="A48" s="3"/>
      <c r="B48" s="13" t="s">
        <v>282</v>
      </c>
      <c r="C48" s="14"/>
      <c r="D48" s="14"/>
      <c r="E48" s="14"/>
      <c r="F48" s="3"/>
      <c r="G48" s="15"/>
      <c r="H48" s="15"/>
      <c r="I48" s="16"/>
      <c r="J48" s="3"/>
    </row>
    <row r="49" spans="1:10" ht="12.95" customHeight="1">
      <c r="A49" s="17"/>
      <c r="B49" s="18" t="s">
        <v>792</v>
      </c>
      <c r="C49" s="14" t="s">
        <v>371</v>
      </c>
      <c r="D49" s="14" t="s">
        <v>183</v>
      </c>
      <c r="E49" s="19">
        <v>2500000</v>
      </c>
      <c r="F49" s="20">
        <v>2524.06</v>
      </c>
      <c r="G49" s="21">
        <v>5.2699999999999997E-2</v>
      </c>
      <c r="H49" s="31">
        <v>7.5149999999999995E-2</v>
      </c>
      <c r="I49" s="23"/>
      <c r="J49" s="3"/>
    </row>
    <row r="50" spans="1:10" ht="12.95" customHeight="1">
      <c r="A50" s="17"/>
      <c r="B50" s="18" t="s">
        <v>819</v>
      </c>
      <c r="C50" s="14" t="s">
        <v>632</v>
      </c>
      <c r="D50" s="14" t="s">
        <v>183</v>
      </c>
      <c r="E50" s="19">
        <v>2000000</v>
      </c>
      <c r="F50" s="20">
        <v>1999.87</v>
      </c>
      <c r="G50" s="21">
        <v>4.1700000000000001E-2</v>
      </c>
      <c r="H50" s="31">
        <v>7.4899999999999994E-2</v>
      </c>
      <c r="I50" s="23"/>
      <c r="J50" s="3"/>
    </row>
    <row r="51" spans="1:10" ht="12.95" customHeight="1">
      <c r="A51" s="17"/>
      <c r="B51" s="18" t="s">
        <v>765</v>
      </c>
      <c r="C51" s="14" t="s">
        <v>344</v>
      </c>
      <c r="D51" s="14" t="s">
        <v>183</v>
      </c>
      <c r="E51" s="19">
        <v>1500000</v>
      </c>
      <c r="F51" s="20">
        <v>1554.89</v>
      </c>
      <c r="G51" s="21">
        <v>3.2500000000000001E-2</v>
      </c>
      <c r="H51" s="31">
        <v>7.5149999999999995E-2</v>
      </c>
      <c r="I51" s="23"/>
      <c r="J51" s="3"/>
    </row>
    <row r="52" spans="1:10" ht="12.95" customHeight="1">
      <c r="A52" s="17"/>
      <c r="B52" s="18" t="s">
        <v>732</v>
      </c>
      <c r="C52" s="14" t="s">
        <v>311</v>
      </c>
      <c r="D52" s="14" t="s">
        <v>183</v>
      </c>
      <c r="E52" s="19">
        <v>1500000</v>
      </c>
      <c r="F52" s="20">
        <v>1508.9</v>
      </c>
      <c r="G52" s="21">
        <v>3.15E-2</v>
      </c>
      <c r="H52" s="31">
        <v>7.5050000000000006E-2</v>
      </c>
      <c r="I52" s="23"/>
      <c r="J52" s="3"/>
    </row>
    <row r="53" spans="1:10" ht="12.95" customHeight="1">
      <c r="A53" s="17"/>
      <c r="B53" s="18" t="s">
        <v>820</v>
      </c>
      <c r="C53" s="14" t="s">
        <v>633</v>
      </c>
      <c r="D53" s="14" t="s">
        <v>183</v>
      </c>
      <c r="E53" s="19">
        <v>1500000</v>
      </c>
      <c r="F53" s="20">
        <v>1494.68</v>
      </c>
      <c r="G53" s="21">
        <v>3.1199999999999999E-2</v>
      </c>
      <c r="H53" s="31">
        <v>7.5186000000000003E-2</v>
      </c>
      <c r="I53" s="23"/>
      <c r="J53" s="3"/>
    </row>
    <row r="54" spans="1:10" ht="12.95" customHeight="1">
      <c r="A54" s="17"/>
      <c r="B54" s="18" t="s">
        <v>821</v>
      </c>
      <c r="C54" s="14" t="s">
        <v>634</v>
      </c>
      <c r="D54" s="14" t="s">
        <v>183</v>
      </c>
      <c r="E54" s="19">
        <v>1000000</v>
      </c>
      <c r="F54" s="20">
        <v>1034.53</v>
      </c>
      <c r="G54" s="21">
        <v>2.1600000000000001E-2</v>
      </c>
      <c r="H54" s="31">
        <v>7.5029999999999999E-2</v>
      </c>
      <c r="I54" s="23"/>
      <c r="J54" s="3"/>
    </row>
    <row r="55" spans="1:10" ht="12.95" customHeight="1">
      <c r="A55" s="17"/>
      <c r="B55" s="18" t="s">
        <v>704</v>
      </c>
      <c r="C55" s="14" t="s">
        <v>283</v>
      </c>
      <c r="D55" s="14" t="s">
        <v>183</v>
      </c>
      <c r="E55" s="19">
        <v>1000000</v>
      </c>
      <c r="F55" s="20">
        <v>1012.72</v>
      </c>
      <c r="G55" s="21">
        <v>2.1100000000000001E-2</v>
      </c>
      <c r="H55" s="31">
        <v>7.5050000000000006E-2</v>
      </c>
      <c r="I55" s="23"/>
      <c r="J55" s="3"/>
    </row>
    <row r="56" spans="1:10" ht="12.95" customHeight="1">
      <c r="A56" s="17"/>
      <c r="B56" s="18" t="s">
        <v>822</v>
      </c>
      <c r="C56" s="14" t="s">
        <v>635</v>
      </c>
      <c r="D56" s="14" t="s">
        <v>183</v>
      </c>
      <c r="E56" s="19">
        <v>1000000</v>
      </c>
      <c r="F56" s="20">
        <v>1009.26</v>
      </c>
      <c r="G56" s="21">
        <v>2.1100000000000001E-2</v>
      </c>
      <c r="H56" s="31">
        <v>7.5124999999999997E-2</v>
      </c>
      <c r="I56" s="23"/>
      <c r="J56" s="3"/>
    </row>
    <row r="57" spans="1:10" ht="12.95" customHeight="1">
      <c r="A57" s="17"/>
      <c r="B57" s="18" t="s">
        <v>823</v>
      </c>
      <c r="C57" s="14" t="s">
        <v>636</v>
      </c>
      <c r="D57" s="14" t="s">
        <v>183</v>
      </c>
      <c r="E57" s="19">
        <v>1000000</v>
      </c>
      <c r="F57" s="20">
        <v>1008.71</v>
      </c>
      <c r="G57" s="21">
        <v>2.1100000000000001E-2</v>
      </c>
      <c r="H57" s="31">
        <v>7.5074000000000002E-2</v>
      </c>
      <c r="I57" s="23"/>
      <c r="J57" s="3"/>
    </row>
    <row r="58" spans="1:10" ht="12.95" customHeight="1">
      <c r="A58" s="17"/>
      <c r="B58" s="18" t="s">
        <v>824</v>
      </c>
      <c r="C58" s="14" t="s">
        <v>637</v>
      </c>
      <c r="D58" s="14" t="s">
        <v>183</v>
      </c>
      <c r="E58" s="19">
        <v>1000000</v>
      </c>
      <c r="F58" s="20">
        <v>1007.45</v>
      </c>
      <c r="G58" s="21">
        <v>2.1000000000000001E-2</v>
      </c>
      <c r="H58" s="31">
        <v>7.5318999999999997E-2</v>
      </c>
      <c r="I58" s="23"/>
      <c r="J58" s="3"/>
    </row>
    <row r="59" spans="1:10" ht="12.95" customHeight="1">
      <c r="A59" s="17"/>
      <c r="B59" s="18" t="s">
        <v>818</v>
      </c>
      <c r="C59" s="14" t="s">
        <v>312</v>
      </c>
      <c r="D59" s="14" t="str">
        <f>VLOOKUP(C59,[1]Equity!D$372:Z$378,23,0)</f>
        <v>CRISIL AAA</v>
      </c>
      <c r="E59" s="19">
        <v>100</v>
      </c>
      <c r="F59" s="20">
        <v>1005.7</v>
      </c>
      <c r="G59" s="21">
        <v>2.1000000000000001E-2</v>
      </c>
      <c r="H59" s="31">
        <v>7.7450000000000005E-2</v>
      </c>
      <c r="I59" s="23"/>
      <c r="J59" s="3"/>
    </row>
    <row r="60" spans="1:10" ht="12.95" customHeight="1">
      <c r="A60" s="17"/>
      <c r="B60" s="18" t="s">
        <v>817</v>
      </c>
      <c r="C60" s="14" t="s">
        <v>638</v>
      </c>
      <c r="D60" s="14" t="str">
        <f>VLOOKUP(C60,[1]Equity!D$372:Z$378,23,0)</f>
        <v>CRISIL AAA</v>
      </c>
      <c r="E60" s="19">
        <v>100</v>
      </c>
      <c r="F60" s="20">
        <v>992.97</v>
      </c>
      <c r="G60" s="21">
        <v>2.07E-2</v>
      </c>
      <c r="H60" s="31">
        <v>7.8149999999999997E-2</v>
      </c>
      <c r="I60" s="23"/>
      <c r="J60" s="3"/>
    </row>
    <row r="61" spans="1:10" ht="12.95" customHeight="1">
      <c r="A61" s="17"/>
      <c r="B61" s="18" t="s">
        <v>816</v>
      </c>
      <c r="C61" s="14" t="s">
        <v>287</v>
      </c>
      <c r="D61" s="14" t="str">
        <f>VLOOKUP(C61,[1]Equity!D$372:Z$378,23,0)</f>
        <v>CRISIL AAA</v>
      </c>
      <c r="E61" s="19">
        <v>100</v>
      </c>
      <c r="F61" s="20">
        <v>992.93</v>
      </c>
      <c r="G61" s="21">
        <v>2.07E-2</v>
      </c>
      <c r="H61" s="31">
        <v>7.7100000000000002E-2</v>
      </c>
      <c r="I61" s="23"/>
      <c r="J61" s="3"/>
    </row>
    <row r="62" spans="1:10" ht="12.95" customHeight="1">
      <c r="A62" s="17"/>
      <c r="B62" s="18" t="s">
        <v>825</v>
      </c>
      <c r="C62" s="14" t="s">
        <v>639</v>
      </c>
      <c r="D62" s="14" t="s">
        <v>183</v>
      </c>
      <c r="E62" s="19">
        <v>1000000</v>
      </c>
      <c r="F62" s="20">
        <v>972.17</v>
      </c>
      <c r="G62" s="21">
        <v>2.0299999999999999E-2</v>
      </c>
      <c r="H62" s="31">
        <v>7.4769000000000002E-2</v>
      </c>
      <c r="I62" s="23"/>
      <c r="J62" s="3"/>
    </row>
    <row r="63" spans="1:10" ht="12.95" customHeight="1">
      <c r="A63" s="17"/>
      <c r="B63" s="18" t="s">
        <v>826</v>
      </c>
      <c r="C63" s="14" t="s">
        <v>640</v>
      </c>
      <c r="D63" s="14" t="s">
        <v>183</v>
      </c>
      <c r="E63" s="19">
        <v>1000000</v>
      </c>
      <c r="F63" s="20">
        <v>950.51</v>
      </c>
      <c r="G63" s="21">
        <v>1.9800000000000002E-2</v>
      </c>
      <c r="H63" s="31">
        <v>7.4787999999999993E-2</v>
      </c>
      <c r="I63" s="23"/>
      <c r="J63" s="3"/>
    </row>
    <row r="64" spans="1:10" ht="12.95" customHeight="1">
      <c r="A64" s="17"/>
      <c r="B64" s="18" t="s">
        <v>722</v>
      </c>
      <c r="C64" s="14" t="s">
        <v>301</v>
      </c>
      <c r="D64" s="14" t="s">
        <v>183</v>
      </c>
      <c r="E64" s="19">
        <v>500000</v>
      </c>
      <c r="F64" s="20">
        <v>529.58000000000004</v>
      </c>
      <c r="G64" s="21">
        <v>1.11E-2</v>
      </c>
      <c r="H64" s="31">
        <v>7.5096999999999997E-2</v>
      </c>
      <c r="I64" s="23"/>
      <c r="J64" s="3"/>
    </row>
    <row r="65" spans="1:10" ht="12.95" customHeight="1">
      <c r="A65" s="17"/>
      <c r="B65" s="18" t="s">
        <v>718</v>
      </c>
      <c r="C65" s="14" t="s">
        <v>297</v>
      </c>
      <c r="D65" s="14" t="s">
        <v>183</v>
      </c>
      <c r="E65" s="19">
        <v>500000</v>
      </c>
      <c r="F65" s="20">
        <v>508.51</v>
      </c>
      <c r="G65" s="21">
        <v>1.06E-2</v>
      </c>
      <c r="H65" s="31">
        <v>7.5050000000000006E-2</v>
      </c>
      <c r="I65" s="23"/>
      <c r="J65" s="3"/>
    </row>
    <row r="66" spans="1:10" ht="12.95" customHeight="1">
      <c r="A66" s="17"/>
      <c r="B66" s="18" t="s">
        <v>707</v>
      </c>
      <c r="C66" s="14" t="s">
        <v>286</v>
      </c>
      <c r="D66" s="14" t="s">
        <v>183</v>
      </c>
      <c r="E66" s="19">
        <v>500000</v>
      </c>
      <c r="F66" s="20">
        <v>507.63</v>
      </c>
      <c r="G66" s="21">
        <v>1.06E-2</v>
      </c>
      <c r="H66" s="31">
        <v>7.5050000000000006E-2</v>
      </c>
      <c r="I66" s="23"/>
      <c r="J66" s="3"/>
    </row>
    <row r="67" spans="1:10" ht="12.95" customHeight="1">
      <c r="A67" s="17"/>
      <c r="B67" s="18" t="s">
        <v>827</v>
      </c>
      <c r="C67" s="14" t="s">
        <v>641</v>
      </c>
      <c r="D67" s="14" t="s">
        <v>183</v>
      </c>
      <c r="E67" s="19">
        <v>500000</v>
      </c>
      <c r="F67" s="20">
        <v>507.23</v>
      </c>
      <c r="G67" s="21">
        <v>1.06E-2</v>
      </c>
      <c r="H67" s="31">
        <v>7.5010999999999994E-2</v>
      </c>
      <c r="I67" s="23"/>
      <c r="J67" s="3"/>
    </row>
    <row r="68" spans="1:10" ht="12.95" customHeight="1">
      <c r="A68" s="17"/>
      <c r="B68" s="18" t="s">
        <v>828</v>
      </c>
      <c r="C68" s="14" t="s">
        <v>642</v>
      </c>
      <c r="D68" s="14" t="s">
        <v>183</v>
      </c>
      <c r="E68" s="19">
        <v>500000</v>
      </c>
      <c r="F68" s="20">
        <v>505.69</v>
      </c>
      <c r="G68" s="21">
        <v>1.06E-2</v>
      </c>
      <c r="H68" s="31">
        <v>7.5073000000000001E-2</v>
      </c>
      <c r="I68" s="23"/>
      <c r="J68" s="3"/>
    </row>
    <row r="69" spans="1:10" ht="12.95" customHeight="1">
      <c r="A69" s="17"/>
      <c r="B69" s="18" t="s">
        <v>829</v>
      </c>
      <c r="C69" s="14" t="s">
        <v>643</v>
      </c>
      <c r="D69" s="14" t="s">
        <v>183</v>
      </c>
      <c r="E69" s="19">
        <v>500000</v>
      </c>
      <c r="F69" s="20">
        <v>497.31</v>
      </c>
      <c r="G69" s="21">
        <v>1.04E-2</v>
      </c>
      <c r="H69" s="31">
        <v>7.4927999999999995E-2</v>
      </c>
      <c r="I69" s="23"/>
      <c r="J69" s="3"/>
    </row>
    <row r="70" spans="1:10" ht="12.95" customHeight="1">
      <c r="A70" s="17"/>
      <c r="B70" s="18" t="s">
        <v>830</v>
      </c>
      <c r="C70" s="14" t="s">
        <v>644</v>
      </c>
      <c r="D70" s="14" t="s">
        <v>183</v>
      </c>
      <c r="E70" s="19">
        <v>500000</v>
      </c>
      <c r="F70" s="20">
        <v>475.64</v>
      </c>
      <c r="G70" s="21">
        <v>9.9000000000000008E-3</v>
      </c>
      <c r="H70" s="31">
        <v>7.4787999999999993E-2</v>
      </c>
      <c r="I70" s="23"/>
      <c r="J70" s="3"/>
    </row>
    <row r="71" spans="1:10" ht="12.95" customHeight="1">
      <c r="A71" s="17"/>
      <c r="B71" s="18" t="s">
        <v>831</v>
      </c>
      <c r="C71" s="14" t="s">
        <v>645</v>
      </c>
      <c r="D71" s="14" t="s">
        <v>183</v>
      </c>
      <c r="E71" s="19">
        <v>500000</v>
      </c>
      <c r="F71" s="20">
        <v>471.55</v>
      </c>
      <c r="G71" s="21">
        <v>9.7999999999999997E-3</v>
      </c>
      <c r="H71" s="31">
        <v>7.4872999999999995E-2</v>
      </c>
      <c r="I71" s="23"/>
      <c r="J71" s="3"/>
    </row>
    <row r="72" spans="1:10" ht="12.95" customHeight="1">
      <c r="A72" s="3"/>
      <c r="B72" s="13" t="s">
        <v>129</v>
      </c>
      <c r="C72" s="14"/>
      <c r="D72" s="14"/>
      <c r="E72" s="14"/>
      <c r="F72" s="24">
        <v>23072.49</v>
      </c>
      <c r="G72" s="25">
        <v>0.48159999999999997</v>
      </c>
      <c r="H72" s="26"/>
      <c r="I72" s="27"/>
      <c r="J72" s="3"/>
    </row>
    <row r="73" spans="1:10" ht="12.95" customHeight="1">
      <c r="A73" s="3"/>
      <c r="B73" s="28" t="s">
        <v>385</v>
      </c>
      <c r="C73" s="29"/>
      <c r="D73" s="29"/>
      <c r="E73" s="29"/>
      <c r="F73" s="26" t="s">
        <v>131</v>
      </c>
      <c r="G73" s="26" t="s">
        <v>131</v>
      </c>
      <c r="H73" s="26"/>
      <c r="I73" s="27"/>
      <c r="J73" s="3"/>
    </row>
    <row r="74" spans="1:10" ht="12.95" customHeight="1">
      <c r="A74" s="3"/>
      <c r="B74" s="28" t="s">
        <v>129</v>
      </c>
      <c r="C74" s="29"/>
      <c r="D74" s="29"/>
      <c r="E74" s="29"/>
      <c r="F74" s="26" t="s">
        <v>131</v>
      </c>
      <c r="G74" s="26" t="s">
        <v>131</v>
      </c>
      <c r="H74" s="26"/>
      <c r="I74" s="27"/>
      <c r="J74" s="3"/>
    </row>
    <row r="75" spans="1:10" ht="12.95" customHeight="1">
      <c r="A75" s="3"/>
      <c r="B75" s="28" t="s">
        <v>132</v>
      </c>
      <c r="C75" s="30"/>
      <c r="D75" s="29"/>
      <c r="E75" s="30"/>
      <c r="F75" s="24">
        <v>23072.49</v>
      </c>
      <c r="G75" s="25">
        <v>0.48159999999999997</v>
      </c>
      <c r="H75" s="26"/>
      <c r="I75" s="27"/>
      <c r="J75" s="3"/>
    </row>
    <row r="76" spans="1:10" ht="12.95" customHeight="1">
      <c r="A76" s="3"/>
      <c r="B76" s="13" t="s">
        <v>160</v>
      </c>
      <c r="C76" s="14"/>
      <c r="D76" s="14"/>
      <c r="E76" s="14"/>
      <c r="F76" s="14"/>
      <c r="G76" s="14"/>
      <c r="H76" s="15"/>
      <c r="I76" s="16"/>
      <c r="J76" s="3"/>
    </row>
    <row r="77" spans="1:10" ht="12.95" customHeight="1">
      <c r="A77" s="3"/>
      <c r="B77" s="13" t="s">
        <v>161</v>
      </c>
      <c r="C77" s="14"/>
      <c r="D77" s="14"/>
      <c r="E77" s="14"/>
      <c r="F77" s="3"/>
      <c r="G77" s="15"/>
      <c r="H77" s="15"/>
      <c r="I77" s="16"/>
      <c r="J77" s="3"/>
    </row>
    <row r="78" spans="1:10" ht="12.95" customHeight="1">
      <c r="A78" s="17"/>
      <c r="B78" s="18" t="s">
        <v>661</v>
      </c>
      <c r="C78" s="14" t="s">
        <v>163</v>
      </c>
      <c r="D78" s="14" t="str">
        <f>VLOOKUP(C78,[1]Equity!D$372:Z$378,23,0)</f>
        <v>CRISIL A1+</v>
      </c>
      <c r="E78" s="19">
        <v>200</v>
      </c>
      <c r="F78" s="20">
        <v>946.11</v>
      </c>
      <c r="G78" s="21">
        <v>1.9800000000000002E-2</v>
      </c>
      <c r="H78" s="31">
        <v>7.5600000000000001E-2</v>
      </c>
      <c r="I78" s="23"/>
      <c r="J78" s="3"/>
    </row>
    <row r="79" spans="1:10" ht="12.95" customHeight="1">
      <c r="A79" s="17"/>
      <c r="B79" s="18" t="s">
        <v>812</v>
      </c>
      <c r="C79" s="14" t="s">
        <v>390</v>
      </c>
      <c r="D79" s="14" t="str">
        <f>VLOOKUP(C79,[1]Equity!D$372:Z$378,23,0)</f>
        <v>ICRA A1+</v>
      </c>
      <c r="E79" s="19">
        <v>200</v>
      </c>
      <c r="F79" s="20">
        <v>941.98</v>
      </c>
      <c r="G79" s="21">
        <v>1.9699999999999999E-2</v>
      </c>
      <c r="H79" s="31">
        <v>7.5950000000000004E-2</v>
      </c>
      <c r="I79" s="23"/>
      <c r="J79" s="3"/>
    </row>
    <row r="80" spans="1:10" ht="12.95" customHeight="1">
      <c r="A80" s="17"/>
      <c r="B80" s="18" t="s">
        <v>677</v>
      </c>
      <c r="C80" s="14" t="s">
        <v>179</v>
      </c>
      <c r="D80" s="14" t="str">
        <f>VLOOKUP(C80,[1]Equity!D$372:Z$378,23,0)</f>
        <v>CARE A1+</v>
      </c>
      <c r="E80" s="19">
        <v>200</v>
      </c>
      <c r="F80" s="20">
        <v>940.68</v>
      </c>
      <c r="G80" s="21">
        <v>1.9599999999999999E-2</v>
      </c>
      <c r="H80" s="31">
        <v>7.5969999999999996E-2</v>
      </c>
      <c r="I80" s="23"/>
      <c r="J80" s="3"/>
    </row>
    <row r="81" spans="1:10" ht="12.95" customHeight="1">
      <c r="A81" s="3"/>
      <c r="B81" s="13" t="s">
        <v>129</v>
      </c>
      <c r="C81" s="14"/>
      <c r="D81" s="14"/>
      <c r="E81" s="14"/>
      <c r="F81" s="24">
        <v>2828.77</v>
      </c>
      <c r="G81" s="25">
        <v>5.91E-2</v>
      </c>
      <c r="H81" s="26"/>
      <c r="I81" s="27"/>
      <c r="J81" s="3"/>
    </row>
    <row r="82" spans="1:10" ht="12.95" customHeight="1">
      <c r="A82" s="3"/>
      <c r="B82" s="13" t="s">
        <v>180</v>
      </c>
      <c r="C82" s="14"/>
      <c r="D82" s="14"/>
      <c r="E82" s="14"/>
      <c r="F82" s="3"/>
      <c r="G82" s="15"/>
      <c r="H82" s="15"/>
      <c r="I82" s="16"/>
      <c r="J82" s="3"/>
    </row>
    <row r="83" spans="1:10" ht="12.95" customHeight="1">
      <c r="A83" s="17"/>
      <c r="B83" s="18" t="s">
        <v>181</v>
      </c>
      <c r="C83" s="14" t="s">
        <v>182</v>
      </c>
      <c r="D83" s="14" t="s">
        <v>183</v>
      </c>
      <c r="E83" s="19">
        <v>500000</v>
      </c>
      <c r="F83" s="20">
        <v>476.06</v>
      </c>
      <c r="G83" s="21">
        <v>9.9000000000000008E-3</v>
      </c>
      <c r="H83" s="31">
        <v>7.0599999999999996E-2</v>
      </c>
      <c r="I83" s="23"/>
      <c r="J83" s="3"/>
    </row>
    <row r="84" spans="1:10" ht="12.95" customHeight="1">
      <c r="A84" s="3"/>
      <c r="B84" s="13" t="s">
        <v>129</v>
      </c>
      <c r="C84" s="14"/>
      <c r="D84" s="14"/>
      <c r="E84" s="14"/>
      <c r="F84" s="24">
        <v>476.06</v>
      </c>
      <c r="G84" s="25">
        <v>9.9000000000000008E-3</v>
      </c>
      <c r="H84" s="26"/>
      <c r="I84" s="27"/>
      <c r="J84" s="3"/>
    </row>
    <row r="85" spans="1:10" ht="12.95" customHeight="1">
      <c r="A85" s="3"/>
      <c r="B85" s="28" t="s">
        <v>132</v>
      </c>
      <c r="C85" s="30"/>
      <c r="D85" s="29"/>
      <c r="E85" s="30"/>
      <c r="F85" s="24">
        <v>3304.83</v>
      </c>
      <c r="G85" s="25">
        <v>6.9000000000000006E-2</v>
      </c>
      <c r="H85" s="26"/>
      <c r="I85" s="27"/>
      <c r="J85" s="3"/>
    </row>
    <row r="86" spans="1:10" ht="12.95" customHeight="1">
      <c r="A86" s="3"/>
      <c r="B86" s="13" t="s">
        <v>246</v>
      </c>
      <c r="C86" s="14"/>
      <c r="D86" s="14"/>
      <c r="E86" s="14"/>
      <c r="F86" s="14"/>
      <c r="G86" s="14"/>
      <c r="H86" s="15"/>
      <c r="I86" s="16"/>
      <c r="J86" s="3"/>
    </row>
    <row r="87" spans="1:10" ht="12.95" customHeight="1">
      <c r="A87" s="3"/>
      <c r="B87" s="13" t="s">
        <v>624</v>
      </c>
      <c r="C87" s="14"/>
      <c r="D87" s="14"/>
      <c r="E87" s="14"/>
      <c r="F87" s="3"/>
      <c r="G87" s="15"/>
      <c r="H87" s="15"/>
      <c r="I87" s="16"/>
      <c r="J87" s="3"/>
    </row>
    <row r="88" spans="1:10" ht="12.95" customHeight="1">
      <c r="A88" s="17"/>
      <c r="B88" s="18" t="s">
        <v>625</v>
      </c>
      <c r="C88" s="14" t="s">
        <v>626</v>
      </c>
      <c r="D88" s="14"/>
      <c r="E88" s="19">
        <v>134524.36199999999</v>
      </c>
      <c r="F88" s="20">
        <v>1815.28</v>
      </c>
      <c r="G88" s="21">
        <v>3.7900000000000003E-2</v>
      </c>
      <c r="H88" s="31"/>
      <c r="I88" s="23"/>
      <c r="J88" s="3"/>
    </row>
    <row r="89" spans="1:10" ht="12.95" customHeight="1">
      <c r="A89" s="3"/>
      <c r="B89" s="13" t="s">
        <v>129</v>
      </c>
      <c r="C89" s="14"/>
      <c r="D89" s="14"/>
      <c r="E89" s="14"/>
      <c r="F89" s="24">
        <v>1815.28</v>
      </c>
      <c r="G89" s="25">
        <v>3.7900000000000003E-2</v>
      </c>
      <c r="H89" s="26"/>
      <c r="I89" s="27"/>
      <c r="J89" s="3"/>
    </row>
    <row r="90" spans="1:10" ht="12.95" customHeight="1">
      <c r="A90" s="3"/>
      <c r="B90" s="28" t="s">
        <v>132</v>
      </c>
      <c r="C90" s="30"/>
      <c r="D90" s="29"/>
      <c r="E90" s="30"/>
      <c r="F90" s="24">
        <v>1815.28</v>
      </c>
      <c r="G90" s="25">
        <v>3.7900000000000003E-2</v>
      </c>
      <c r="H90" s="26"/>
      <c r="I90" s="27"/>
      <c r="J90" s="3"/>
    </row>
    <row r="91" spans="1:10" ht="12.95" customHeight="1">
      <c r="A91" s="3"/>
      <c r="B91" s="13" t="s">
        <v>188</v>
      </c>
      <c r="C91" s="14"/>
      <c r="D91" s="14"/>
      <c r="E91" s="14"/>
      <c r="F91" s="14"/>
      <c r="G91" s="14"/>
      <c r="H91" s="15"/>
      <c r="I91" s="16"/>
      <c r="J91" s="3"/>
    </row>
    <row r="92" spans="1:10" ht="12.95" customHeight="1">
      <c r="A92" s="17"/>
      <c r="B92" s="18" t="s">
        <v>189</v>
      </c>
      <c r="C92" s="14"/>
      <c r="D92" s="14"/>
      <c r="E92" s="19"/>
      <c r="F92" s="20">
        <v>2249.59</v>
      </c>
      <c r="G92" s="21">
        <v>4.7E-2</v>
      </c>
      <c r="H92" s="31">
        <v>6.6700234298373948E-2</v>
      </c>
      <c r="I92" s="23"/>
      <c r="J92" s="3"/>
    </row>
    <row r="93" spans="1:10" ht="12.95" customHeight="1">
      <c r="A93" s="3"/>
      <c r="B93" s="13" t="s">
        <v>129</v>
      </c>
      <c r="C93" s="14"/>
      <c r="D93" s="14"/>
      <c r="E93" s="14"/>
      <c r="F93" s="24">
        <v>2249.59</v>
      </c>
      <c r="G93" s="25">
        <v>4.7E-2</v>
      </c>
      <c r="H93" s="26"/>
      <c r="I93" s="27"/>
      <c r="J93" s="3"/>
    </row>
    <row r="94" spans="1:10" ht="12.95" customHeight="1">
      <c r="A94" s="3"/>
      <c r="B94" s="28" t="s">
        <v>385</v>
      </c>
      <c r="C94" s="29"/>
      <c r="D94" s="29"/>
      <c r="E94" s="29"/>
      <c r="F94" s="26" t="s">
        <v>131</v>
      </c>
      <c r="G94" s="26" t="s">
        <v>131</v>
      </c>
      <c r="H94" s="26"/>
      <c r="I94" s="27"/>
      <c r="J94" s="3"/>
    </row>
    <row r="95" spans="1:10" ht="12.95" customHeight="1">
      <c r="A95" s="3"/>
      <c r="B95" s="28" t="s">
        <v>129</v>
      </c>
      <c r="C95" s="29"/>
      <c r="D95" s="29"/>
      <c r="E95" s="29"/>
      <c r="F95" s="26" t="s">
        <v>131</v>
      </c>
      <c r="G95" s="26" t="s">
        <v>131</v>
      </c>
      <c r="H95" s="26"/>
      <c r="I95" s="27"/>
      <c r="J95" s="3"/>
    </row>
    <row r="96" spans="1:10" ht="12.95" customHeight="1">
      <c r="A96" s="3"/>
      <c r="B96" s="28" t="s">
        <v>132</v>
      </c>
      <c r="C96" s="30"/>
      <c r="D96" s="29"/>
      <c r="E96" s="30"/>
      <c r="F96" s="24">
        <v>2249.59</v>
      </c>
      <c r="G96" s="25">
        <v>4.7E-2</v>
      </c>
      <c r="H96" s="26"/>
      <c r="I96" s="27"/>
      <c r="J96" s="3"/>
    </row>
    <row r="97" spans="1:10" ht="12.95" customHeight="1">
      <c r="A97" s="3"/>
      <c r="B97" s="28" t="s">
        <v>190</v>
      </c>
      <c r="C97" s="14"/>
      <c r="D97" s="29"/>
      <c r="E97" s="14"/>
      <c r="F97" s="32">
        <f>9571.81+F137</f>
        <v>-872.19000000000051</v>
      </c>
      <c r="G97" s="25">
        <f>19.93%+G137</f>
        <v>-1.8299999999999983E-2</v>
      </c>
      <c r="H97" s="26"/>
      <c r="I97" s="27"/>
      <c r="J97" s="3"/>
    </row>
    <row r="98" spans="1:10" ht="12.95" customHeight="1">
      <c r="A98" s="3"/>
      <c r="B98" s="33" t="s">
        <v>191</v>
      </c>
      <c r="C98" s="34"/>
      <c r="D98" s="34"/>
      <c r="E98" s="34"/>
      <c r="F98" s="35">
        <v>47904.35</v>
      </c>
      <c r="G98" s="36">
        <v>1</v>
      </c>
      <c r="H98" s="37"/>
      <c r="I98" s="38"/>
      <c r="J98" s="3"/>
    </row>
    <row r="99" spans="1:10" ht="12.95" customHeight="1">
      <c r="A99" s="3"/>
      <c r="B99" s="6"/>
      <c r="C99" s="3"/>
      <c r="D99" s="3"/>
      <c r="E99" s="3"/>
      <c r="F99" s="3"/>
      <c r="G99" s="3"/>
      <c r="H99" s="3"/>
      <c r="I99" s="3"/>
      <c r="J99" s="3"/>
    </row>
    <row r="100" spans="1:10" ht="12.95" customHeight="1" thickBot="1">
      <c r="A100" s="3"/>
      <c r="B100" s="47" t="s">
        <v>142</v>
      </c>
      <c r="C100" s="48"/>
      <c r="D100" s="48"/>
      <c r="E100" s="48"/>
      <c r="F100" s="48"/>
      <c r="G100" s="48"/>
      <c r="H100" s="48"/>
      <c r="I100" s="3"/>
      <c r="J100" s="3"/>
    </row>
    <row r="101" spans="1:10" ht="12.95" customHeight="1">
      <c r="A101" s="3"/>
      <c r="B101" s="49" t="s">
        <v>10</v>
      </c>
      <c r="C101" s="50"/>
      <c r="D101" s="50" t="s">
        <v>678</v>
      </c>
      <c r="E101" s="50" t="s">
        <v>13</v>
      </c>
      <c r="F101" s="51" t="s">
        <v>679</v>
      </c>
      <c r="G101" s="50" t="s">
        <v>680</v>
      </c>
      <c r="H101" s="52" t="s">
        <v>681</v>
      </c>
      <c r="I101" s="3"/>
    </row>
    <row r="102" spans="1:10" ht="12.95" customHeight="1">
      <c r="A102" s="3"/>
      <c r="B102" s="53" t="s">
        <v>143</v>
      </c>
      <c r="C102" s="14"/>
      <c r="D102" s="14"/>
      <c r="E102" s="14"/>
      <c r="F102" s="54"/>
      <c r="G102" s="15"/>
      <c r="H102" s="55"/>
      <c r="I102" s="3"/>
    </row>
    <row r="103" spans="1:10" ht="12.95" customHeight="1">
      <c r="A103" s="17"/>
      <c r="B103" s="56" t="s">
        <v>152</v>
      </c>
      <c r="C103" s="14"/>
      <c r="D103" s="166" t="s">
        <v>867</v>
      </c>
      <c r="E103" s="19">
        <v>-36500</v>
      </c>
      <c r="F103" s="20">
        <v>-1078.1600000000001</v>
      </c>
      <c r="G103" s="21">
        <v>-2.2499999999999999E-2</v>
      </c>
      <c r="H103" s="57"/>
      <c r="I103" s="3"/>
    </row>
    <row r="104" spans="1:10" ht="12.95" customHeight="1">
      <c r="A104" s="17"/>
      <c r="B104" s="56" t="s">
        <v>157</v>
      </c>
      <c r="C104" s="14"/>
      <c r="D104" s="166" t="s">
        <v>867</v>
      </c>
      <c r="E104" s="19">
        <v>-666000</v>
      </c>
      <c r="F104" s="20">
        <v>-983.68</v>
      </c>
      <c r="G104" s="21">
        <v>-2.0500000000000001E-2</v>
      </c>
      <c r="H104" s="57"/>
      <c r="I104" s="3"/>
    </row>
    <row r="105" spans="1:10" ht="12.95" customHeight="1">
      <c r="A105" s="17"/>
      <c r="B105" s="56" t="s">
        <v>619</v>
      </c>
      <c r="C105" s="14"/>
      <c r="D105" s="166" t="s">
        <v>867</v>
      </c>
      <c r="E105" s="19">
        <v>-85500</v>
      </c>
      <c r="F105" s="20">
        <v>-703.32</v>
      </c>
      <c r="G105" s="21">
        <v>-1.47E-2</v>
      </c>
      <c r="H105" s="57"/>
      <c r="I105" s="3"/>
    </row>
    <row r="106" spans="1:10" ht="12.95" customHeight="1">
      <c r="A106" s="17"/>
      <c r="B106" s="56" t="s">
        <v>279</v>
      </c>
      <c r="C106" s="14"/>
      <c r="D106" s="166" t="s">
        <v>867</v>
      </c>
      <c r="E106" s="19">
        <v>-41250</v>
      </c>
      <c r="F106" s="20">
        <v>-624.20000000000005</v>
      </c>
      <c r="G106" s="21">
        <v>-1.2999999999999999E-2</v>
      </c>
      <c r="H106" s="57"/>
      <c r="I106" s="3"/>
    </row>
    <row r="107" spans="1:10" ht="12.95" customHeight="1">
      <c r="A107" s="17"/>
      <c r="B107" s="56" t="s">
        <v>615</v>
      </c>
      <c r="C107" s="14"/>
      <c r="D107" s="166" t="s">
        <v>867</v>
      </c>
      <c r="E107" s="19">
        <v>-47500</v>
      </c>
      <c r="F107" s="20">
        <v>-557.08000000000004</v>
      </c>
      <c r="G107" s="21">
        <v>-1.1599999999999999E-2</v>
      </c>
      <c r="H107" s="57"/>
      <c r="I107" s="3"/>
    </row>
    <row r="108" spans="1:10" ht="12.95" customHeight="1">
      <c r="A108" s="17"/>
      <c r="B108" s="56" t="s">
        <v>613</v>
      </c>
      <c r="C108" s="14"/>
      <c r="D108" s="166" t="s">
        <v>867</v>
      </c>
      <c r="E108" s="19">
        <v>-144000</v>
      </c>
      <c r="F108" s="20">
        <v>-528.98</v>
      </c>
      <c r="G108" s="21">
        <v>-1.0999999999999999E-2</v>
      </c>
      <c r="H108" s="57"/>
      <c r="I108" s="3"/>
    </row>
    <row r="109" spans="1:10" ht="12.95" customHeight="1">
      <c r="A109" s="17"/>
      <c r="B109" s="56" t="s">
        <v>631</v>
      </c>
      <c r="C109" s="14"/>
      <c r="D109" s="166" t="s">
        <v>867</v>
      </c>
      <c r="E109" s="19">
        <v>-210900</v>
      </c>
      <c r="F109" s="20">
        <v>-499.83</v>
      </c>
      <c r="G109" s="21">
        <v>-1.04E-2</v>
      </c>
      <c r="H109" s="57"/>
      <c r="I109" s="3"/>
    </row>
    <row r="110" spans="1:10" ht="12.95" customHeight="1">
      <c r="A110" s="17"/>
      <c r="B110" s="56" t="s">
        <v>278</v>
      </c>
      <c r="C110" s="14"/>
      <c r="D110" s="166" t="s">
        <v>867</v>
      </c>
      <c r="E110" s="19">
        <v>-296000</v>
      </c>
      <c r="F110" s="20">
        <v>-492.54</v>
      </c>
      <c r="G110" s="21">
        <v>-1.03E-2</v>
      </c>
      <c r="H110" s="57"/>
      <c r="I110" s="3"/>
    </row>
    <row r="111" spans="1:10" ht="12.95" customHeight="1">
      <c r="A111" s="17"/>
      <c r="B111" s="56" t="s">
        <v>595</v>
      </c>
      <c r="C111" s="14"/>
      <c r="D111" s="166" t="s">
        <v>867</v>
      </c>
      <c r="E111" s="19">
        <v>-65000</v>
      </c>
      <c r="F111" s="20">
        <v>-485.16</v>
      </c>
      <c r="G111" s="21">
        <v>-1.01E-2</v>
      </c>
      <c r="H111" s="57"/>
      <c r="I111" s="3"/>
    </row>
    <row r="112" spans="1:10" ht="12.95" customHeight="1">
      <c r="A112" s="17"/>
      <c r="B112" s="56" t="s">
        <v>612</v>
      </c>
      <c r="C112" s="14"/>
      <c r="D112" s="166" t="s">
        <v>867</v>
      </c>
      <c r="E112" s="19">
        <v>-94500</v>
      </c>
      <c r="F112" s="20">
        <v>-470.23</v>
      </c>
      <c r="G112" s="21">
        <v>-9.7999999999999997E-3</v>
      </c>
      <c r="H112" s="57"/>
      <c r="I112" s="3"/>
    </row>
    <row r="113" spans="1:9" ht="12.95" customHeight="1">
      <c r="A113" s="17"/>
      <c r="B113" s="56" t="s">
        <v>621</v>
      </c>
      <c r="C113" s="14"/>
      <c r="D113" s="166" t="s">
        <v>867</v>
      </c>
      <c r="E113" s="19">
        <v>-28800</v>
      </c>
      <c r="F113" s="20">
        <v>-471.28</v>
      </c>
      <c r="G113" s="21">
        <v>-9.7999999999999997E-3</v>
      </c>
      <c r="H113" s="57"/>
      <c r="I113" s="3"/>
    </row>
    <row r="114" spans="1:9" ht="12.95" customHeight="1">
      <c r="A114" s="17"/>
      <c r="B114" s="56" t="s">
        <v>630</v>
      </c>
      <c r="C114" s="14"/>
      <c r="D114" s="166" t="s">
        <v>867</v>
      </c>
      <c r="E114" s="19">
        <v>-21700</v>
      </c>
      <c r="F114" s="20">
        <v>-297.22000000000003</v>
      </c>
      <c r="G114" s="21">
        <v>-6.1999999999999998E-3</v>
      </c>
      <c r="H114" s="57"/>
      <c r="I114" s="3"/>
    </row>
    <row r="115" spans="1:9" ht="12.95" customHeight="1">
      <c r="A115" s="17"/>
      <c r="B115" s="56" t="s">
        <v>280</v>
      </c>
      <c r="C115" s="14"/>
      <c r="D115" s="166" t="s">
        <v>867</v>
      </c>
      <c r="E115" s="19">
        <v>-19250</v>
      </c>
      <c r="F115" s="20">
        <v>-293.24</v>
      </c>
      <c r="G115" s="21">
        <v>-6.1000000000000004E-3</v>
      </c>
      <c r="H115" s="57"/>
      <c r="I115" s="3"/>
    </row>
    <row r="116" spans="1:9" ht="12.95" customHeight="1">
      <c r="A116" s="17"/>
      <c r="B116" s="56" t="s">
        <v>145</v>
      </c>
      <c r="C116" s="14"/>
      <c r="D116" s="166" t="s">
        <v>867</v>
      </c>
      <c r="E116" s="19">
        <v>-7800</v>
      </c>
      <c r="F116" s="20">
        <v>-282.17</v>
      </c>
      <c r="G116" s="21">
        <v>-5.8999999999999999E-3</v>
      </c>
      <c r="H116" s="57"/>
      <c r="I116" s="3"/>
    </row>
    <row r="117" spans="1:9" ht="12.95" customHeight="1">
      <c r="A117" s="17"/>
      <c r="B117" s="56" t="s">
        <v>606</v>
      </c>
      <c r="C117" s="14"/>
      <c r="D117" s="166" t="s">
        <v>867</v>
      </c>
      <c r="E117" s="19">
        <v>-31050</v>
      </c>
      <c r="F117" s="20">
        <v>-275.91000000000003</v>
      </c>
      <c r="G117" s="21">
        <v>-5.7999999999999996E-3</v>
      </c>
      <c r="H117" s="57"/>
      <c r="I117" s="3"/>
    </row>
    <row r="118" spans="1:9" ht="12.95" customHeight="1">
      <c r="A118" s="17"/>
      <c r="B118" s="56" t="s">
        <v>589</v>
      </c>
      <c r="C118" s="14"/>
      <c r="D118" s="166" t="s">
        <v>867</v>
      </c>
      <c r="E118" s="19">
        <v>-16000</v>
      </c>
      <c r="F118" s="20">
        <v>-260.06</v>
      </c>
      <c r="G118" s="21">
        <v>-5.4000000000000003E-3</v>
      </c>
      <c r="H118" s="57"/>
      <c r="I118" s="3"/>
    </row>
    <row r="119" spans="1:9" ht="12.95" customHeight="1">
      <c r="A119" s="17"/>
      <c r="B119" s="56" t="s">
        <v>149</v>
      </c>
      <c r="C119" s="14"/>
      <c r="D119" s="166" t="s">
        <v>867</v>
      </c>
      <c r="E119" s="19">
        <v>-25650</v>
      </c>
      <c r="F119" s="20">
        <v>-260.52999999999997</v>
      </c>
      <c r="G119" s="21">
        <v>-5.4000000000000003E-3</v>
      </c>
      <c r="H119" s="57"/>
      <c r="I119" s="3"/>
    </row>
    <row r="120" spans="1:9" ht="12.95" customHeight="1">
      <c r="A120" s="17"/>
      <c r="B120" s="56" t="s">
        <v>620</v>
      </c>
      <c r="C120" s="14"/>
      <c r="D120" s="166" t="s">
        <v>867</v>
      </c>
      <c r="E120" s="19">
        <v>-35100</v>
      </c>
      <c r="F120" s="20">
        <v>-219.99</v>
      </c>
      <c r="G120" s="21">
        <v>-4.5999999999999999E-3</v>
      </c>
      <c r="H120" s="57"/>
      <c r="I120" s="3"/>
    </row>
    <row r="121" spans="1:9" ht="12.95" customHeight="1">
      <c r="A121" s="17"/>
      <c r="B121" s="56" t="s">
        <v>156</v>
      </c>
      <c r="C121" s="14"/>
      <c r="D121" s="166" t="s">
        <v>867</v>
      </c>
      <c r="E121" s="19">
        <v>-5425</v>
      </c>
      <c r="F121" s="20">
        <v>-208.84</v>
      </c>
      <c r="G121" s="21">
        <v>-4.4000000000000003E-3</v>
      </c>
      <c r="H121" s="57"/>
      <c r="I121" s="3"/>
    </row>
    <row r="122" spans="1:9" ht="12.95" customHeight="1">
      <c r="A122" s="17"/>
      <c r="B122" s="56" t="s">
        <v>275</v>
      </c>
      <c r="C122" s="14"/>
      <c r="D122" s="166" t="s">
        <v>867</v>
      </c>
      <c r="E122" s="19">
        <v>-15400</v>
      </c>
      <c r="F122" s="20">
        <v>-209.26</v>
      </c>
      <c r="G122" s="21">
        <v>-4.4000000000000003E-3</v>
      </c>
      <c r="H122" s="57"/>
      <c r="I122" s="3"/>
    </row>
    <row r="123" spans="1:9" ht="12.95" customHeight="1">
      <c r="A123" s="17"/>
      <c r="B123" s="56" t="s">
        <v>155</v>
      </c>
      <c r="C123" s="14"/>
      <c r="D123" s="166" t="s">
        <v>867</v>
      </c>
      <c r="E123" s="19">
        <v>-13500</v>
      </c>
      <c r="F123" s="20">
        <v>-205.93</v>
      </c>
      <c r="G123" s="21">
        <v>-4.3E-3</v>
      </c>
      <c r="H123" s="57"/>
      <c r="I123" s="3"/>
    </row>
    <row r="124" spans="1:9" ht="12.95" customHeight="1">
      <c r="A124" s="17"/>
      <c r="B124" s="56" t="s">
        <v>582</v>
      </c>
      <c r="C124" s="14"/>
      <c r="D124" s="166" t="s">
        <v>867</v>
      </c>
      <c r="E124" s="19">
        <v>-115000</v>
      </c>
      <c r="F124" s="20">
        <v>-188.2</v>
      </c>
      <c r="G124" s="21">
        <v>-3.8999999999999998E-3</v>
      </c>
      <c r="H124" s="57"/>
      <c r="I124" s="3"/>
    </row>
    <row r="125" spans="1:9" ht="12.95" customHeight="1">
      <c r="A125" s="17"/>
      <c r="B125" s="56" t="s">
        <v>629</v>
      </c>
      <c r="C125" s="14"/>
      <c r="D125" s="166" t="s">
        <v>867</v>
      </c>
      <c r="E125" s="19">
        <v>-4550</v>
      </c>
      <c r="F125" s="20">
        <v>-173.95</v>
      </c>
      <c r="G125" s="21">
        <v>-3.5999999999999999E-3</v>
      </c>
      <c r="H125" s="57"/>
      <c r="I125" s="3"/>
    </row>
    <row r="126" spans="1:9" ht="12.95" customHeight="1">
      <c r="A126" s="17"/>
      <c r="B126" s="56" t="s">
        <v>607</v>
      </c>
      <c r="C126" s="14"/>
      <c r="D126" s="166" t="s">
        <v>867</v>
      </c>
      <c r="E126" s="19">
        <v>-3400</v>
      </c>
      <c r="F126" s="20">
        <v>-137.12</v>
      </c>
      <c r="G126" s="21">
        <v>-2.8999999999999998E-3</v>
      </c>
      <c r="H126" s="57"/>
      <c r="I126" s="3"/>
    </row>
    <row r="127" spans="1:9" ht="12.95" customHeight="1">
      <c r="A127" s="17"/>
      <c r="B127" s="56" t="s">
        <v>628</v>
      </c>
      <c r="C127" s="14"/>
      <c r="D127" s="166" t="s">
        <v>867</v>
      </c>
      <c r="E127" s="19">
        <v>-16500</v>
      </c>
      <c r="F127" s="20">
        <v>-136.04</v>
      </c>
      <c r="G127" s="21">
        <v>-2.8E-3</v>
      </c>
      <c r="H127" s="57"/>
      <c r="I127" s="3"/>
    </row>
    <row r="128" spans="1:9" ht="12.95" customHeight="1">
      <c r="A128" s="17"/>
      <c r="B128" s="56" t="s">
        <v>591</v>
      </c>
      <c r="C128" s="14"/>
      <c r="D128" s="166" t="s">
        <v>867</v>
      </c>
      <c r="E128" s="19">
        <v>-45000</v>
      </c>
      <c r="F128" s="20">
        <v>-74.16</v>
      </c>
      <c r="G128" s="21">
        <v>-1.5E-3</v>
      </c>
      <c r="H128" s="57"/>
      <c r="I128" s="3"/>
    </row>
    <row r="129" spans="1:9" ht="12.95" customHeight="1">
      <c r="A129" s="17"/>
      <c r="B129" s="56" t="s">
        <v>594</v>
      </c>
      <c r="C129" s="14"/>
      <c r="D129" s="166" t="s">
        <v>867</v>
      </c>
      <c r="E129" s="19">
        <v>-45000</v>
      </c>
      <c r="F129" s="20">
        <v>-67.05</v>
      </c>
      <c r="G129" s="21">
        <v>-1.4E-3</v>
      </c>
      <c r="H129" s="57"/>
      <c r="I129" s="3"/>
    </row>
    <row r="130" spans="1:9" ht="12.95" customHeight="1">
      <c r="A130" s="17"/>
      <c r="B130" s="56" t="s">
        <v>574</v>
      </c>
      <c r="C130" s="14"/>
      <c r="D130" s="166" t="s">
        <v>867</v>
      </c>
      <c r="E130" s="19">
        <v>-4800</v>
      </c>
      <c r="F130" s="20">
        <v>-68.69</v>
      </c>
      <c r="G130" s="21">
        <v>-1.4E-3</v>
      </c>
      <c r="H130" s="57"/>
      <c r="I130" s="3"/>
    </row>
    <row r="131" spans="1:9" ht="12.95" customHeight="1">
      <c r="A131" s="17"/>
      <c r="B131" s="56" t="s">
        <v>560</v>
      </c>
      <c r="C131" s="14"/>
      <c r="D131" s="166" t="s">
        <v>867</v>
      </c>
      <c r="E131" s="19">
        <v>-22500</v>
      </c>
      <c r="F131" s="20">
        <v>-58.89</v>
      </c>
      <c r="G131" s="21">
        <v>-1.1999999999999999E-3</v>
      </c>
      <c r="H131" s="57"/>
      <c r="I131" s="3"/>
    </row>
    <row r="132" spans="1:9" ht="12.95" customHeight="1">
      <c r="A132" s="17"/>
      <c r="B132" s="56" t="s">
        <v>587</v>
      </c>
      <c r="C132" s="14"/>
      <c r="D132" s="166" t="s">
        <v>867</v>
      </c>
      <c r="E132" s="19">
        <v>-33000</v>
      </c>
      <c r="F132" s="20">
        <v>-54.85</v>
      </c>
      <c r="G132" s="21">
        <v>-1.1000000000000001E-3</v>
      </c>
      <c r="H132" s="57"/>
      <c r="I132" s="3"/>
    </row>
    <row r="133" spans="1:9" ht="12.95" customHeight="1">
      <c r="A133" s="17"/>
      <c r="B133" s="56" t="s">
        <v>627</v>
      </c>
      <c r="C133" s="14"/>
      <c r="D133" s="166" t="s">
        <v>867</v>
      </c>
      <c r="E133" s="19">
        <v>-5250</v>
      </c>
      <c r="F133" s="20">
        <v>-49.21</v>
      </c>
      <c r="G133" s="21">
        <v>-1E-3</v>
      </c>
      <c r="H133" s="57"/>
      <c r="I133" s="3"/>
    </row>
    <row r="134" spans="1:9" ht="12.95" customHeight="1">
      <c r="A134" s="17"/>
      <c r="B134" s="56" t="s">
        <v>616</v>
      </c>
      <c r="C134" s="14"/>
      <c r="D134" s="166" t="s">
        <v>867</v>
      </c>
      <c r="E134" s="19">
        <v>-160000</v>
      </c>
      <c r="F134" s="20">
        <v>-21.84</v>
      </c>
      <c r="G134" s="21">
        <v>-5.0000000000000001E-4</v>
      </c>
      <c r="H134" s="57"/>
      <c r="I134" s="3"/>
    </row>
    <row r="135" spans="1:9" ht="12.95" customHeight="1">
      <c r="A135" s="17"/>
      <c r="B135" s="56" t="s">
        <v>580</v>
      </c>
      <c r="C135" s="14"/>
      <c r="D135" s="166" t="s">
        <v>867</v>
      </c>
      <c r="E135" s="19">
        <v>-1250</v>
      </c>
      <c r="F135" s="20">
        <v>-6.39</v>
      </c>
      <c r="G135" s="21">
        <v>-1E-4</v>
      </c>
      <c r="H135" s="57"/>
      <c r="I135" s="3"/>
    </row>
    <row r="136" spans="1:9" ht="12.95" customHeight="1">
      <c r="A136" s="3"/>
      <c r="B136" s="53" t="s">
        <v>129</v>
      </c>
      <c r="C136" s="14"/>
      <c r="D136" s="14"/>
      <c r="E136" s="14"/>
      <c r="F136" s="24">
        <v>-10444</v>
      </c>
      <c r="G136" s="25">
        <v>-0.21759999999999999</v>
      </c>
      <c r="H136" s="58"/>
      <c r="I136" s="3"/>
    </row>
    <row r="137" spans="1:9" ht="12.95" customHeight="1" thickBot="1">
      <c r="A137" s="3"/>
      <c r="B137" s="59" t="s">
        <v>132</v>
      </c>
      <c r="C137" s="60"/>
      <c r="D137" s="61"/>
      <c r="E137" s="60"/>
      <c r="F137" s="62">
        <v>-10444</v>
      </c>
      <c r="G137" s="63">
        <v>-0.21759999999999999</v>
      </c>
      <c r="H137" s="64"/>
      <c r="I137" s="3"/>
    </row>
    <row r="138" spans="1:9" ht="12.95" customHeight="1">
      <c r="A138" s="3"/>
      <c r="B138" s="46"/>
      <c r="C138" s="3"/>
      <c r="D138" s="3"/>
      <c r="E138" s="3"/>
      <c r="F138" s="3"/>
      <c r="G138" s="3"/>
      <c r="H138" s="3"/>
      <c r="I138" s="3"/>
    </row>
    <row r="139" spans="1:9" ht="12.95" customHeight="1">
      <c r="A139" s="3"/>
      <c r="B139" s="46"/>
      <c r="C139" s="3"/>
      <c r="D139" s="3"/>
      <c r="E139" s="3"/>
      <c r="F139" s="3"/>
      <c r="G139" s="3"/>
      <c r="H139" s="3"/>
      <c r="I139" s="3"/>
    </row>
    <row r="140" spans="1:9" ht="12.95" customHeight="1">
      <c r="A140" s="3"/>
      <c r="B140" s="4" t="s">
        <v>192</v>
      </c>
      <c r="C140" s="3"/>
      <c r="D140" s="3"/>
      <c r="E140" s="3"/>
      <c r="F140" s="3"/>
      <c r="G140" s="3"/>
      <c r="H140" s="3"/>
      <c r="I140" s="3"/>
    </row>
    <row r="141" spans="1:9" ht="12.95" customHeight="1">
      <c r="A141" s="3"/>
      <c r="B141" s="4" t="s">
        <v>195</v>
      </c>
      <c r="C141" s="3"/>
      <c r="D141" s="3"/>
      <c r="E141" s="3"/>
      <c r="F141" s="3"/>
      <c r="G141" s="3"/>
      <c r="H141" s="3"/>
      <c r="I141" s="3"/>
    </row>
    <row r="142" spans="1:9" ht="12.95" customHeight="1">
      <c r="A142" s="3"/>
      <c r="B142" s="579" t="s">
        <v>196</v>
      </c>
      <c r="C142" s="579"/>
      <c r="D142" s="579"/>
      <c r="E142" s="3"/>
      <c r="F142" s="3"/>
      <c r="G142" s="3"/>
      <c r="H142" s="3"/>
      <c r="I142" s="3"/>
    </row>
    <row r="143" spans="1:9" ht="12.95" customHeight="1">
      <c r="A143" s="3"/>
      <c r="B143" s="4"/>
      <c r="C143" s="3"/>
      <c r="D143" s="3"/>
      <c r="E143" s="3"/>
      <c r="F143" s="3"/>
      <c r="G143" s="3"/>
      <c r="H143" s="3"/>
      <c r="I143" s="3"/>
    </row>
    <row r="144" spans="1:9" ht="15.75" thickBot="1"/>
    <row r="145" spans="2:8">
      <c r="B145" s="348" t="s">
        <v>836</v>
      </c>
      <c r="C145" s="349"/>
      <c r="D145" s="350"/>
      <c r="E145" s="351"/>
      <c r="F145" s="352"/>
      <c r="G145" s="352"/>
      <c r="H145" s="353"/>
    </row>
    <row r="146" spans="2:8" ht="15.75" thickBot="1">
      <c r="B146" s="354" t="s">
        <v>837</v>
      </c>
      <c r="C146" s="139"/>
      <c r="D146" s="121"/>
      <c r="E146" s="121"/>
      <c r="F146" s="139"/>
      <c r="G146" s="122"/>
      <c r="H146" s="355"/>
    </row>
    <row r="147" spans="2:8" ht="38.25">
      <c r="B147" s="611" t="s">
        <v>838</v>
      </c>
      <c r="C147" s="613" t="s">
        <v>839</v>
      </c>
      <c r="D147" s="356" t="s">
        <v>840</v>
      </c>
      <c r="E147" s="356" t="s">
        <v>840</v>
      </c>
      <c r="F147" s="357" t="s">
        <v>841</v>
      </c>
      <c r="G147" s="122"/>
      <c r="H147" s="355"/>
    </row>
    <row r="148" spans="2:8">
      <c r="B148" s="612"/>
      <c r="C148" s="614"/>
      <c r="D148" s="358" t="s">
        <v>842</v>
      </c>
      <c r="E148" s="358" t="s">
        <v>843</v>
      </c>
      <c r="F148" s="359" t="s">
        <v>842</v>
      </c>
      <c r="G148" s="122"/>
      <c r="H148" s="355"/>
    </row>
    <row r="149" spans="2:8" ht="15.75" thickBot="1">
      <c r="B149" s="360" t="s">
        <v>131</v>
      </c>
      <c r="C149" s="361" t="s">
        <v>131</v>
      </c>
      <c r="D149" s="361" t="s">
        <v>131</v>
      </c>
      <c r="E149" s="361" t="s">
        <v>131</v>
      </c>
      <c r="F149" s="362" t="s">
        <v>131</v>
      </c>
      <c r="G149" s="122"/>
      <c r="H149" s="355"/>
    </row>
    <row r="150" spans="2:8">
      <c r="B150" s="363" t="s">
        <v>844</v>
      </c>
      <c r="C150" s="364"/>
      <c r="D150" s="364"/>
      <c r="E150" s="364"/>
      <c r="F150" s="364"/>
      <c r="G150" s="122"/>
      <c r="H150" s="355"/>
    </row>
    <row r="151" spans="2:8">
      <c r="B151" s="365"/>
      <c r="C151" s="139"/>
      <c r="D151" s="139"/>
      <c r="E151" s="139"/>
      <c r="F151" s="139"/>
      <c r="G151" s="122"/>
      <c r="H151" s="355"/>
    </row>
    <row r="152" spans="2:8" ht="15.75" thickBot="1">
      <c r="B152" s="365" t="s">
        <v>891</v>
      </c>
      <c r="C152" s="139"/>
      <c r="D152" s="139"/>
      <c r="E152" s="139"/>
      <c r="F152" s="139"/>
      <c r="G152" s="122"/>
      <c r="H152" s="355"/>
    </row>
    <row r="153" spans="2:8">
      <c r="B153" s="366" t="s">
        <v>892</v>
      </c>
      <c r="C153" s="561" t="s">
        <v>848</v>
      </c>
      <c r="D153" s="562" t="s">
        <v>893</v>
      </c>
      <c r="E153" s="139"/>
      <c r="F153" s="139"/>
      <c r="G153" s="122"/>
      <c r="H153" s="355"/>
    </row>
    <row r="154" spans="2:8">
      <c r="B154" s="367" t="s">
        <v>850</v>
      </c>
      <c r="C154" s="368"/>
      <c r="D154" s="368"/>
      <c r="E154" s="139"/>
      <c r="F154" s="139"/>
      <c r="G154" s="122"/>
      <c r="H154" s="355"/>
    </row>
    <row r="155" spans="2:8">
      <c r="B155" s="367" t="s">
        <v>974</v>
      </c>
      <c r="C155" s="368">
        <v>10.023199999999999</v>
      </c>
      <c r="D155" s="368">
        <v>10.199</v>
      </c>
      <c r="E155" s="139"/>
      <c r="F155" s="139"/>
      <c r="G155" s="122"/>
      <c r="H155" s="355"/>
    </row>
    <row r="156" spans="2:8">
      <c r="B156" s="367" t="s">
        <v>1088</v>
      </c>
      <c r="C156" s="368">
        <v>10.0235</v>
      </c>
      <c r="D156" s="368">
        <v>10.1233</v>
      </c>
      <c r="E156" s="139"/>
      <c r="F156" s="139"/>
      <c r="G156" s="369"/>
      <c r="H156" s="355"/>
    </row>
    <row r="157" spans="2:8">
      <c r="B157" s="367" t="s">
        <v>851</v>
      </c>
      <c r="C157" s="368"/>
      <c r="D157" s="368"/>
      <c r="E157" s="139"/>
      <c r="F157" s="139"/>
      <c r="G157" s="122"/>
      <c r="H157" s="355"/>
    </row>
    <row r="158" spans="2:8">
      <c r="B158" s="367" t="s">
        <v>975</v>
      </c>
      <c r="C158" s="368">
        <v>10.0205</v>
      </c>
      <c r="D158" s="368">
        <v>10.1937</v>
      </c>
      <c r="E158" s="139"/>
      <c r="F158" s="139"/>
      <c r="G158" s="369"/>
      <c r="H158" s="355"/>
    </row>
    <row r="159" spans="2:8" ht="15.75" thickBot="1">
      <c r="B159" s="370" t="s">
        <v>1089</v>
      </c>
      <c r="C159" s="560">
        <v>10.0207</v>
      </c>
      <c r="D159" s="560">
        <v>10.119999999999999</v>
      </c>
      <c r="E159" s="139"/>
      <c r="F159" s="139"/>
      <c r="G159" s="369"/>
      <c r="H159" s="355"/>
    </row>
    <row r="160" spans="2:8">
      <c r="B160" s="354"/>
      <c r="C160" s="139"/>
      <c r="D160" s="139"/>
      <c r="E160" s="139"/>
      <c r="F160" s="139"/>
      <c r="G160" s="122"/>
      <c r="H160" s="355"/>
    </row>
    <row r="161" spans="2:8">
      <c r="B161" s="365" t="s">
        <v>948</v>
      </c>
      <c r="C161" s="371"/>
      <c r="D161" s="371"/>
      <c r="E161" s="371"/>
      <c r="F161" s="139"/>
      <c r="G161" s="122"/>
      <c r="H161" s="355"/>
    </row>
    <row r="162" spans="2:8">
      <c r="B162" s="365"/>
      <c r="C162" s="371"/>
      <c r="D162" s="371"/>
      <c r="E162" s="371"/>
      <c r="F162" s="139"/>
      <c r="G162" s="122"/>
      <c r="H162" s="355"/>
    </row>
    <row r="163" spans="2:8" ht="25.5">
      <c r="B163" s="372" t="s">
        <v>903</v>
      </c>
      <c r="C163" s="373" t="s">
        <v>916</v>
      </c>
      <c r="D163" s="373" t="s">
        <v>905</v>
      </c>
      <c r="E163" s="373" t="s">
        <v>910</v>
      </c>
      <c r="F163" s="139"/>
      <c r="G163" s="122"/>
      <c r="H163" s="374"/>
    </row>
    <row r="164" spans="2:8" ht="25.5">
      <c r="B164" s="375" t="s">
        <v>907</v>
      </c>
      <c r="C164" s="376" t="s">
        <v>917</v>
      </c>
      <c r="D164" s="377">
        <v>7.6050889999999996E-2</v>
      </c>
      <c r="E164" s="377">
        <v>7.6050889999999996E-2</v>
      </c>
      <c r="F164" s="378"/>
      <c r="G164" s="122"/>
      <c r="H164" s="374"/>
    </row>
    <row r="165" spans="2:8" ht="25.5">
      <c r="B165" s="375" t="s">
        <v>907</v>
      </c>
      <c r="C165" s="376" t="s">
        <v>919</v>
      </c>
      <c r="D165" s="377">
        <v>7.4082330000000002E-2</v>
      </c>
      <c r="E165" s="377">
        <v>7.4082330000000002E-2</v>
      </c>
      <c r="F165" s="378"/>
      <c r="G165" s="122"/>
      <c r="H165" s="374"/>
    </row>
    <row r="166" spans="2:8">
      <c r="B166" s="379"/>
      <c r="C166" s="380"/>
      <c r="D166" s="381"/>
      <c r="E166" s="381"/>
      <c r="F166" s="378"/>
      <c r="G166" s="122"/>
      <c r="H166" s="374"/>
    </row>
    <row r="167" spans="2:8" ht="30" customHeight="1">
      <c r="B167" s="617" t="s">
        <v>920</v>
      </c>
      <c r="C167" s="618"/>
      <c r="D167" s="618"/>
      <c r="E167" s="618"/>
      <c r="F167" s="618"/>
      <c r="G167" s="618"/>
      <c r="H167" s="619"/>
    </row>
    <row r="168" spans="2:8">
      <c r="B168" s="379"/>
      <c r="C168" s="380"/>
      <c r="D168" s="381"/>
      <c r="E168" s="381"/>
      <c r="F168" s="378"/>
      <c r="G168" s="122"/>
      <c r="H168" s="374"/>
    </row>
    <row r="169" spans="2:8">
      <c r="B169" s="365" t="s">
        <v>949</v>
      </c>
      <c r="C169" s="371"/>
      <c r="D169" s="382"/>
      <c r="E169" s="371"/>
      <c r="F169" s="139"/>
      <c r="G169" s="122"/>
      <c r="H169" s="355"/>
    </row>
    <row r="170" spans="2:8">
      <c r="B170" s="365"/>
      <c r="C170" s="371"/>
      <c r="D170" s="382"/>
      <c r="E170" s="371"/>
      <c r="F170" s="139"/>
      <c r="G170" s="122"/>
      <c r="H170" s="355"/>
    </row>
    <row r="171" spans="2:8">
      <c r="B171" s="365" t="s">
        <v>976</v>
      </c>
      <c r="C171" s="371"/>
      <c r="D171" s="382"/>
      <c r="E171" s="371"/>
      <c r="F171" s="139"/>
      <c r="G171" s="122"/>
      <c r="H171" s="355"/>
    </row>
    <row r="172" spans="2:8">
      <c r="B172" s="143" t="s">
        <v>854</v>
      </c>
      <c r="C172" s="371"/>
      <c r="D172" s="382"/>
      <c r="E172" s="371"/>
      <c r="F172" s="139"/>
      <c r="G172" s="122"/>
      <c r="H172" s="355"/>
    </row>
    <row r="173" spans="2:8">
      <c r="B173" s="143"/>
      <c r="C173" s="371"/>
      <c r="D173" s="382"/>
      <c r="E173" s="382"/>
      <c r="F173" s="139"/>
      <c r="G173" s="122"/>
      <c r="H173" s="355"/>
    </row>
    <row r="174" spans="2:8">
      <c r="B174" s="365" t="s">
        <v>951</v>
      </c>
      <c r="C174" s="371"/>
      <c r="D174" s="382"/>
      <c r="E174" s="382"/>
      <c r="F174" s="139"/>
      <c r="G174" s="122"/>
      <c r="H174" s="355"/>
    </row>
    <row r="175" spans="2:8">
      <c r="B175" s="365"/>
      <c r="C175" s="371"/>
      <c r="D175" s="382"/>
      <c r="E175" s="382"/>
      <c r="F175" s="139"/>
      <c r="G175" s="122"/>
      <c r="H175" s="355"/>
    </row>
    <row r="176" spans="2:8">
      <c r="B176" s="365" t="s">
        <v>952</v>
      </c>
      <c r="C176" s="371"/>
      <c r="D176" s="382"/>
      <c r="E176" s="382"/>
      <c r="F176" s="139"/>
      <c r="G176" s="122"/>
      <c r="H176" s="355"/>
    </row>
    <row r="177" spans="2:8">
      <c r="B177" s="383"/>
      <c r="C177" s="371"/>
      <c r="D177" s="371"/>
      <c r="E177" s="382"/>
      <c r="F177" s="139"/>
      <c r="G177" s="122"/>
      <c r="H177" s="355"/>
    </row>
    <row r="178" spans="2:8">
      <c r="B178" s="365" t="s">
        <v>977</v>
      </c>
      <c r="C178" s="371"/>
      <c r="D178" s="371"/>
      <c r="E178" s="371"/>
      <c r="F178" s="139"/>
      <c r="G178" s="122"/>
      <c r="H178" s="355"/>
    </row>
    <row r="179" spans="2:8">
      <c r="B179" s="365"/>
      <c r="C179" s="371"/>
      <c r="D179" s="371"/>
      <c r="E179" s="371"/>
      <c r="F179" s="139"/>
      <c r="G179" s="122"/>
      <c r="H179" s="355"/>
    </row>
    <row r="180" spans="2:8">
      <c r="B180" s="365" t="s">
        <v>954</v>
      </c>
      <c r="C180" s="371"/>
      <c r="D180" s="371"/>
      <c r="E180" s="371"/>
      <c r="F180" s="139"/>
      <c r="G180" s="122"/>
      <c r="H180" s="355"/>
    </row>
    <row r="181" spans="2:8">
      <c r="B181" s="365"/>
      <c r="C181" s="371"/>
      <c r="D181" s="371"/>
      <c r="E181" s="371"/>
      <c r="F181" s="139"/>
      <c r="G181" s="122"/>
      <c r="H181" s="355"/>
    </row>
    <row r="182" spans="2:8" ht="15.75" thickBot="1">
      <c r="B182" s="365" t="s">
        <v>929</v>
      </c>
      <c r="C182" s="371"/>
      <c r="D182" s="371"/>
      <c r="E182" s="371"/>
      <c r="F182" s="139"/>
      <c r="G182" s="382"/>
      <c r="H182" s="355"/>
    </row>
    <row r="183" spans="2:8">
      <c r="B183" s="384" t="s">
        <v>930</v>
      </c>
      <c r="C183" s="385"/>
      <c r="D183" s="385"/>
      <c r="E183" s="385"/>
      <c r="F183" s="386">
        <v>0.99</v>
      </c>
      <c r="G183" s="382"/>
      <c r="H183" s="355"/>
    </row>
    <row r="184" spans="2:8">
      <c r="B184" s="387" t="s">
        <v>931</v>
      </c>
      <c r="C184" s="388"/>
      <c r="D184" s="388"/>
      <c r="E184" s="388"/>
      <c r="F184" s="163">
        <f>48.16-F187</f>
        <v>41.919999999999995</v>
      </c>
      <c r="G184" s="382"/>
      <c r="H184" s="355"/>
    </row>
    <row r="185" spans="2:8">
      <c r="B185" s="387" t="s">
        <v>932</v>
      </c>
      <c r="C185" s="388"/>
      <c r="D185" s="388"/>
      <c r="E185" s="388"/>
      <c r="F185" s="163">
        <v>5.91</v>
      </c>
      <c r="G185" s="382"/>
      <c r="H185" s="355"/>
    </row>
    <row r="186" spans="2:8">
      <c r="B186" s="387" t="s">
        <v>955</v>
      </c>
      <c r="C186" s="388"/>
      <c r="D186" s="388"/>
      <c r="E186" s="388"/>
      <c r="F186" s="163">
        <f>(G46)*100</f>
        <v>38.279999999999994</v>
      </c>
      <c r="G186" s="389"/>
      <c r="H186" s="355"/>
    </row>
    <row r="187" spans="2:8">
      <c r="B187" s="387" t="s">
        <v>956</v>
      </c>
      <c r="C187" s="388"/>
      <c r="D187" s="388"/>
      <c r="E187" s="388"/>
      <c r="F187" s="163">
        <v>6.24</v>
      </c>
      <c r="G187" s="390"/>
      <c r="H187" s="355"/>
    </row>
    <row r="188" spans="2:8" ht="15.75" thickBot="1">
      <c r="B188" s="391" t="s">
        <v>933</v>
      </c>
      <c r="C188" s="392"/>
      <c r="D188" s="392"/>
      <c r="E188" s="392"/>
      <c r="F188" s="393">
        <f>(G90+G96+G97)*100</f>
        <v>6.6600000000000019</v>
      </c>
      <c r="G188" s="390"/>
      <c r="H188" s="355"/>
    </row>
    <row r="189" spans="2:8">
      <c r="B189" s="365"/>
      <c r="C189" s="371"/>
      <c r="D189" s="371"/>
      <c r="E189" s="371"/>
      <c r="F189" s="394"/>
      <c r="G189" s="122"/>
      <c r="H189" s="355"/>
    </row>
    <row r="190" spans="2:8">
      <c r="B190" s="365"/>
      <c r="C190" s="371"/>
      <c r="D190" s="371"/>
      <c r="E190" s="371"/>
      <c r="F190" s="139"/>
      <c r="G190" s="122"/>
      <c r="H190" s="355"/>
    </row>
    <row r="191" spans="2:8">
      <c r="B191" s="365" t="s">
        <v>934</v>
      </c>
      <c r="C191" s="371"/>
      <c r="D191" s="371"/>
      <c r="E191" s="371"/>
      <c r="F191" s="139"/>
      <c r="G191" s="122"/>
      <c r="H191" s="355"/>
    </row>
    <row r="192" spans="2:8">
      <c r="B192" s="387" t="s">
        <v>935</v>
      </c>
      <c r="C192" s="395"/>
      <c r="D192" s="395"/>
      <c r="E192" s="395"/>
      <c r="F192" s="162">
        <f>F183+F184</f>
        <v>42.91</v>
      </c>
      <c r="G192" s="396"/>
      <c r="H192" s="355"/>
    </row>
    <row r="193" spans="2:8">
      <c r="B193" s="387" t="s">
        <v>957</v>
      </c>
      <c r="C193" s="395"/>
      <c r="D193" s="395"/>
      <c r="E193" s="395"/>
      <c r="F193" s="162">
        <f>F187</f>
        <v>6.24</v>
      </c>
      <c r="G193" s="396"/>
      <c r="H193" s="355"/>
    </row>
    <row r="194" spans="2:8">
      <c r="B194" s="387" t="s">
        <v>958</v>
      </c>
      <c r="C194" s="395"/>
      <c r="D194" s="395"/>
      <c r="E194" s="395"/>
      <c r="F194" s="162">
        <f>F186</f>
        <v>38.279999999999994</v>
      </c>
      <c r="G194" s="397"/>
      <c r="H194" s="355"/>
    </row>
    <row r="195" spans="2:8">
      <c r="B195" s="387" t="s">
        <v>936</v>
      </c>
      <c r="C195" s="395"/>
      <c r="D195" s="395"/>
      <c r="E195" s="395"/>
      <c r="F195" s="162">
        <f>F185</f>
        <v>5.91</v>
      </c>
      <c r="G195" s="397"/>
      <c r="H195" s="355"/>
    </row>
    <row r="196" spans="2:8">
      <c r="B196" s="387" t="s">
        <v>933</v>
      </c>
      <c r="C196" s="395"/>
      <c r="D196" s="395"/>
      <c r="E196" s="395"/>
      <c r="F196" s="162">
        <f>F188</f>
        <v>6.6600000000000019</v>
      </c>
      <c r="G196" s="396"/>
      <c r="H196" s="563"/>
    </row>
    <row r="197" spans="2:8">
      <c r="B197" s="365"/>
      <c r="C197" s="398"/>
      <c r="D197" s="398"/>
      <c r="E197" s="398"/>
      <c r="F197" s="399"/>
      <c r="G197" s="122"/>
      <c r="H197" s="355"/>
    </row>
    <row r="198" spans="2:8">
      <c r="B198" s="365" t="s">
        <v>937</v>
      </c>
      <c r="C198" s="398"/>
      <c r="D198" s="398"/>
      <c r="E198" s="398"/>
      <c r="F198" s="400"/>
      <c r="G198" s="122"/>
      <c r="H198" s="355"/>
    </row>
    <row r="199" spans="2:8" ht="15.75" thickBot="1">
      <c r="B199" s="243"/>
      <c r="C199" s="244"/>
      <c r="D199" s="244"/>
      <c r="E199" s="245"/>
      <c r="F199" s="246"/>
      <c r="G199" s="245"/>
      <c r="H199" s="401"/>
    </row>
    <row r="200" spans="2:8">
      <c r="B200" s="402" t="s">
        <v>959</v>
      </c>
      <c r="C200" s="403"/>
      <c r="D200" s="403"/>
      <c r="E200" s="403"/>
      <c r="F200" s="404"/>
      <c r="G200" s="117"/>
      <c r="H200" s="353"/>
    </row>
    <row r="201" spans="2:8">
      <c r="B201" s="365"/>
      <c r="C201" s="398"/>
      <c r="D201" s="398"/>
      <c r="E201" s="398"/>
      <c r="F201" s="400"/>
      <c r="G201" s="122"/>
      <c r="H201" s="355"/>
    </row>
    <row r="202" spans="2:8">
      <c r="B202" s="405" t="s">
        <v>960</v>
      </c>
      <c r="C202" s="152"/>
      <c r="D202" s="152"/>
      <c r="E202" s="152"/>
      <c r="F202" s="153"/>
      <c r="G202" s="122"/>
      <c r="H202" s="355"/>
    </row>
    <row r="203" spans="2:8" ht="38.25">
      <c r="B203" s="406" t="s">
        <v>861</v>
      </c>
      <c r="C203" s="407" t="s">
        <v>862</v>
      </c>
      <c r="D203" s="407" t="s">
        <v>678</v>
      </c>
      <c r="E203" s="407" t="s">
        <v>863</v>
      </c>
      <c r="F203" s="407" t="s">
        <v>864</v>
      </c>
      <c r="G203" s="407" t="s">
        <v>865</v>
      </c>
      <c r="H203" s="355"/>
    </row>
    <row r="204" spans="2:8">
      <c r="B204" s="408" t="s">
        <v>445</v>
      </c>
      <c r="C204" s="165">
        <v>45442</v>
      </c>
      <c r="D204" s="166" t="s">
        <v>867</v>
      </c>
      <c r="E204" s="162">
        <v>742.65921384615388</v>
      </c>
      <c r="F204" s="162">
        <v>746.4</v>
      </c>
      <c r="G204" s="615">
        <f>234196699.46/100000</f>
        <v>2341.9669945999999</v>
      </c>
      <c r="H204" s="355"/>
    </row>
    <row r="205" spans="2:8">
      <c r="B205" s="408" t="s">
        <v>410</v>
      </c>
      <c r="C205" s="165">
        <v>45470</v>
      </c>
      <c r="D205" s="166" t="s">
        <v>867</v>
      </c>
      <c r="E205" s="162">
        <v>13.85</v>
      </c>
      <c r="F205" s="162">
        <v>13.65</v>
      </c>
      <c r="G205" s="616"/>
      <c r="H205" s="355"/>
    </row>
    <row r="206" spans="2:8">
      <c r="B206" s="408" t="s">
        <v>450</v>
      </c>
      <c r="C206" s="165">
        <v>45442</v>
      </c>
      <c r="D206" s="166" t="s">
        <v>867</v>
      </c>
      <c r="E206" s="162">
        <v>1644.953090625</v>
      </c>
      <c r="F206" s="409">
        <v>1625.35</v>
      </c>
      <c r="G206" s="616"/>
      <c r="H206" s="355"/>
    </row>
    <row r="207" spans="2:8">
      <c r="B207" s="408" t="s">
        <v>407</v>
      </c>
      <c r="C207" s="165">
        <v>45470</v>
      </c>
      <c r="D207" s="166" t="s">
        <v>867</v>
      </c>
      <c r="E207" s="162">
        <v>236.44720000000001</v>
      </c>
      <c r="F207" s="409">
        <v>237</v>
      </c>
      <c r="G207" s="616"/>
      <c r="H207" s="355"/>
    </row>
    <row r="208" spans="2:8">
      <c r="B208" s="408" t="s">
        <v>398</v>
      </c>
      <c r="C208" s="165">
        <v>45442</v>
      </c>
      <c r="D208" s="166" t="s">
        <v>867</v>
      </c>
      <c r="E208" s="162">
        <v>605.09230769230771</v>
      </c>
      <c r="F208" s="409">
        <v>626.75</v>
      </c>
      <c r="G208" s="616"/>
      <c r="H208" s="355"/>
    </row>
    <row r="209" spans="2:8">
      <c r="B209" s="408" t="s">
        <v>466</v>
      </c>
      <c r="C209" s="165">
        <v>45442</v>
      </c>
      <c r="D209" s="166" t="s">
        <v>867</v>
      </c>
      <c r="E209" s="162">
        <v>509.9</v>
      </c>
      <c r="F209" s="409">
        <v>511.35</v>
      </c>
      <c r="G209" s="616"/>
      <c r="H209" s="355"/>
    </row>
    <row r="210" spans="2:8">
      <c r="B210" s="408" t="s">
        <v>419</v>
      </c>
      <c r="C210" s="165">
        <v>45442</v>
      </c>
      <c r="D210" s="166" t="s">
        <v>867</v>
      </c>
      <c r="E210" s="162">
        <v>3800.0117647058823</v>
      </c>
      <c r="F210" s="409">
        <v>4033.05</v>
      </c>
      <c r="G210" s="616"/>
      <c r="H210" s="355"/>
    </row>
    <row r="211" spans="2:8">
      <c r="B211" s="408" t="s">
        <v>436</v>
      </c>
      <c r="C211" s="165">
        <v>45470</v>
      </c>
      <c r="D211" s="166" t="s">
        <v>867</v>
      </c>
      <c r="E211" s="162">
        <v>157.4</v>
      </c>
      <c r="F211" s="409">
        <v>164.8</v>
      </c>
      <c r="G211" s="616"/>
      <c r="H211" s="355"/>
    </row>
    <row r="212" spans="2:8">
      <c r="B212" s="408" t="s">
        <v>436</v>
      </c>
      <c r="C212" s="165">
        <v>45442</v>
      </c>
      <c r="D212" s="166" t="s">
        <v>867</v>
      </c>
      <c r="E212" s="162">
        <v>155.05430869565217</v>
      </c>
      <c r="F212" s="409">
        <v>163.65</v>
      </c>
      <c r="G212" s="616"/>
      <c r="H212" s="355"/>
    </row>
    <row r="213" spans="2:8">
      <c r="B213" s="408" t="s">
        <v>43</v>
      </c>
      <c r="C213" s="165">
        <v>45470</v>
      </c>
      <c r="D213" s="166" t="s">
        <v>867</v>
      </c>
      <c r="E213" s="162">
        <v>1377.3942999999999</v>
      </c>
      <c r="F213" s="409">
        <v>1369.7</v>
      </c>
      <c r="G213" s="616"/>
      <c r="H213" s="355"/>
    </row>
    <row r="214" spans="2:8">
      <c r="B214" s="408" t="s">
        <v>43</v>
      </c>
      <c r="C214" s="165">
        <v>45442</v>
      </c>
      <c r="D214" s="166" t="s">
        <v>867</v>
      </c>
      <c r="E214" s="162">
        <v>1479.65</v>
      </c>
      <c r="F214" s="409">
        <v>1358.85</v>
      </c>
      <c r="G214" s="616"/>
      <c r="H214" s="355"/>
    </row>
    <row r="215" spans="2:8">
      <c r="B215" s="408" t="s">
        <v>21</v>
      </c>
      <c r="C215" s="165">
        <v>45470</v>
      </c>
      <c r="D215" s="166" t="s">
        <v>867</v>
      </c>
      <c r="E215" s="162">
        <v>1515.0814</v>
      </c>
      <c r="F215" s="409">
        <v>1523.3</v>
      </c>
      <c r="G215" s="616"/>
      <c r="H215" s="355"/>
    </row>
    <row r="216" spans="2:8">
      <c r="B216" s="408" t="s">
        <v>21</v>
      </c>
      <c r="C216" s="165">
        <v>45442</v>
      </c>
      <c r="D216" s="166" t="s">
        <v>867</v>
      </c>
      <c r="E216" s="162">
        <v>1505.7705975757576</v>
      </c>
      <c r="F216" s="409">
        <v>1513.2</v>
      </c>
      <c r="G216" s="616"/>
      <c r="H216" s="355"/>
    </row>
    <row r="217" spans="2:8">
      <c r="B217" s="408" t="s">
        <v>402</v>
      </c>
      <c r="C217" s="165">
        <v>45442</v>
      </c>
      <c r="D217" s="166" t="s">
        <v>867</v>
      </c>
      <c r="E217" s="162">
        <v>489.58426857142859</v>
      </c>
      <c r="F217" s="409">
        <v>497.6</v>
      </c>
      <c r="G217" s="616"/>
      <c r="H217" s="355"/>
    </row>
    <row r="218" spans="2:8">
      <c r="B218" s="408" t="s">
        <v>95</v>
      </c>
      <c r="C218" s="165">
        <v>45442</v>
      </c>
      <c r="D218" s="166" t="s">
        <v>867</v>
      </c>
      <c r="E218" s="162">
        <v>1494.8555333333334</v>
      </c>
      <c r="F218" s="409">
        <v>1525.4</v>
      </c>
      <c r="G218" s="616"/>
      <c r="H218" s="355"/>
    </row>
    <row r="219" spans="2:8">
      <c r="B219" s="408" t="s">
        <v>66</v>
      </c>
      <c r="C219" s="165">
        <v>45442</v>
      </c>
      <c r="D219" s="166" t="s">
        <v>867</v>
      </c>
      <c r="E219" s="162">
        <v>1444.4375</v>
      </c>
      <c r="F219" s="409">
        <v>1431.1</v>
      </c>
      <c r="G219" s="616"/>
      <c r="H219" s="355"/>
    </row>
    <row r="220" spans="2:8">
      <c r="B220" s="408" t="s">
        <v>424</v>
      </c>
      <c r="C220" s="165">
        <v>45442</v>
      </c>
      <c r="D220" s="166" t="s">
        <v>867</v>
      </c>
      <c r="E220" s="162">
        <v>873.14997842190019</v>
      </c>
      <c r="F220" s="409">
        <v>888.6</v>
      </c>
      <c r="G220" s="616"/>
      <c r="H220" s="355"/>
    </row>
    <row r="221" spans="2:8">
      <c r="B221" s="408" t="s">
        <v>49</v>
      </c>
      <c r="C221" s="165">
        <v>45442</v>
      </c>
      <c r="D221" s="166" t="s">
        <v>867</v>
      </c>
      <c r="E221" s="162">
        <v>1758.6297999999999</v>
      </c>
      <c r="F221" s="409">
        <v>1636.4</v>
      </c>
      <c r="G221" s="616"/>
      <c r="H221" s="355"/>
    </row>
    <row r="222" spans="2:8">
      <c r="B222" s="408" t="s">
        <v>123</v>
      </c>
      <c r="C222" s="165">
        <v>45442</v>
      </c>
      <c r="D222" s="166" t="s">
        <v>867</v>
      </c>
      <c r="E222" s="162">
        <v>3621.2115115384618</v>
      </c>
      <c r="F222" s="409">
        <v>3617.55</v>
      </c>
      <c r="G222" s="616"/>
      <c r="H222" s="355"/>
    </row>
    <row r="223" spans="2:8">
      <c r="B223" s="408" t="s">
        <v>113</v>
      </c>
      <c r="C223" s="165">
        <v>45470</v>
      </c>
      <c r="D223" s="166" t="s">
        <v>867</v>
      </c>
      <c r="E223" s="162">
        <v>894.05</v>
      </c>
      <c r="F223" s="409">
        <v>937.4</v>
      </c>
      <c r="G223" s="616"/>
      <c r="H223" s="355"/>
    </row>
    <row r="224" spans="2:8">
      <c r="B224" s="408" t="s">
        <v>393</v>
      </c>
      <c r="C224" s="165">
        <v>45470</v>
      </c>
      <c r="D224" s="166" t="s">
        <v>867</v>
      </c>
      <c r="E224" s="162">
        <v>348.327</v>
      </c>
      <c r="F224" s="409">
        <v>367.35</v>
      </c>
      <c r="G224" s="616"/>
      <c r="H224" s="355"/>
    </row>
    <row r="225" spans="2:8">
      <c r="B225" s="408" t="s">
        <v>101</v>
      </c>
      <c r="C225" s="165">
        <v>45442</v>
      </c>
      <c r="D225" s="166" t="s">
        <v>867</v>
      </c>
      <c r="E225" s="162">
        <v>2956.4458454794521</v>
      </c>
      <c r="F225" s="409">
        <v>2953.85</v>
      </c>
      <c r="G225" s="616"/>
      <c r="H225" s="355"/>
    </row>
    <row r="226" spans="2:8">
      <c r="B226" s="408" t="s">
        <v>486</v>
      </c>
      <c r="C226" s="165">
        <v>45442</v>
      </c>
      <c r="D226" s="166" t="s">
        <v>867</v>
      </c>
      <c r="E226" s="162">
        <v>261.2</v>
      </c>
      <c r="F226" s="409">
        <v>261.75</v>
      </c>
      <c r="G226" s="616"/>
      <c r="H226" s="355"/>
    </row>
    <row r="227" spans="2:8">
      <c r="B227" s="408" t="s">
        <v>267</v>
      </c>
      <c r="C227" s="165">
        <v>45470</v>
      </c>
      <c r="D227" s="166" t="s">
        <v>867</v>
      </c>
      <c r="E227" s="162">
        <v>166.8081</v>
      </c>
      <c r="F227" s="409">
        <v>166.4</v>
      </c>
      <c r="G227" s="616"/>
      <c r="H227" s="355"/>
    </row>
    <row r="228" spans="2:8">
      <c r="B228" s="408" t="s">
        <v>400</v>
      </c>
      <c r="C228" s="165">
        <v>45470</v>
      </c>
      <c r="D228" s="166" t="s">
        <v>867</v>
      </c>
      <c r="E228" s="162">
        <v>784.69647543859651</v>
      </c>
      <c r="F228" s="409">
        <v>822.6</v>
      </c>
      <c r="G228" s="616"/>
      <c r="H228" s="355"/>
    </row>
    <row r="229" spans="2:8">
      <c r="B229" s="408" t="s">
        <v>400</v>
      </c>
      <c r="C229" s="165">
        <v>45442</v>
      </c>
      <c r="D229" s="166" t="s">
        <v>867</v>
      </c>
      <c r="E229" s="162">
        <v>748.25900000000001</v>
      </c>
      <c r="F229" s="409">
        <v>824.5</v>
      </c>
      <c r="G229" s="616"/>
      <c r="H229" s="355"/>
    </row>
    <row r="230" spans="2:8">
      <c r="B230" s="408" t="s">
        <v>93</v>
      </c>
      <c r="C230" s="165">
        <v>45470</v>
      </c>
      <c r="D230" s="166" t="s">
        <v>867</v>
      </c>
      <c r="E230" s="162">
        <v>3891.0483557603688</v>
      </c>
      <c r="F230" s="409">
        <v>3849.6</v>
      </c>
      <c r="G230" s="616"/>
      <c r="H230" s="355"/>
    </row>
    <row r="231" spans="2:8">
      <c r="B231" s="408" t="s">
        <v>93</v>
      </c>
      <c r="C231" s="165">
        <v>45442</v>
      </c>
      <c r="D231" s="166" t="s">
        <v>867</v>
      </c>
      <c r="E231" s="162">
        <v>3834.6826923076924</v>
      </c>
      <c r="F231" s="409">
        <v>3823.05</v>
      </c>
      <c r="G231" s="616"/>
      <c r="H231" s="355"/>
    </row>
    <row r="232" spans="2:8">
      <c r="B232" s="408" t="s">
        <v>111</v>
      </c>
      <c r="C232" s="165">
        <v>45442</v>
      </c>
      <c r="D232" s="166" t="s">
        <v>867</v>
      </c>
      <c r="E232" s="162">
        <v>994.58051111111115</v>
      </c>
      <c r="F232" s="409">
        <v>1015.7</v>
      </c>
      <c r="G232" s="616"/>
      <c r="H232" s="355"/>
    </row>
    <row r="233" spans="2:8">
      <c r="B233" s="408" t="s">
        <v>457</v>
      </c>
      <c r="C233" s="165">
        <v>45442</v>
      </c>
      <c r="D233" s="166" t="s">
        <v>867</v>
      </c>
      <c r="E233" s="162">
        <v>166.29165</v>
      </c>
      <c r="F233" s="409">
        <v>166.2</v>
      </c>
      <c r="G233" s="616"/>
      <c r="H233" s="355"/>
    </row>
    <row r="234" spans="2:8">
      <c r="B234" s="408" t="s">
        <v>41</v>
      </c>
      <c r="C234" s="165">
        <v>45442</v>
      </c>
      <c r="D234" s="166" t="s">
        <v>867</v>
      </c>
      <c r="E234" s="162">
        <v>1084.1065473684212</v>
      </c>
      <c r="F234" s="409">
        <v>1172.8</v>
      </c>
      <c r="G234" s="616"/>
      <c r="H234" s="355"/>
    </row>
    <row r="235" spans="2:8">
      <c r="B235" s="408" t="s">
        <v>88</v>
      </c>
      <c r="C235" s="165">
        <v>45470</v>
      </c>
      <c r="D235" s="166" t="s">
        <v>867</v>
      </c>
      <c r="E235" s="162">
        <v>145.44659999999999</v>
      </c>
      <c r="F235" s="409">
        <v>149</v>
      </c>
      <c r="G235" s="616"/>
      <c r="H235" s="355"/>
    </row>
    <row r="236" spans="2:8">
      <c r="B236" s="408" t="s">
        <v>88</v>
      </c>
      <c r="C236" s="165">
        <v>45442</v>
      </c>
      <c r="D236" s="166" t="s">
        <v>867</v>
      </c>
      <c r="E236" s="162">
        <v>144.03980000000001</v>
      </c>
      <c r="F236" s="409">
        <v>147.69999999999999</v>
      </c>
      <c r="G236" s="616"/>
      <c r="H236" s="355"/>
    </row>
    <row r="237" spans="2:8">
      <c r="B237" s="408" t="s">
        <v>978</v>
      </c>
      <c r="C237" s="248"/>
      <c r="D237" s="248"/>
      <c r="E237" s="410"/>
      <c r="F237" s="410"/>
      <c r="G237" s="411"/>
      <c r="H237" s="355"/>
    </row>
    <row r="238" spans="2:8">
      <c r="B238" s="143"/>
      <c r="C238" s="139"/>
      <c r="D238" s="139"/>
      <c r="E238" s="181"/>
      <c r="F238" s="181"/>
      <c r="G238" s="176"/>
      <c r="H238" s="355"/>
    </row>
    <row r="239" spans="2:8">
      <c r="B239" s="412" t="s">
        <v>962</v>
      </c>
      <c r="C239" s="413"/>
      <c r="D239" s="414"/>
      <c r="E239" s="378"/>
      <c r="F239" s="378"/>
      <c r="G239" s="378"/>
      <c r="H239" s="347"/>
    </row>
    <row r="240" spans="2:8">
      <c r="B240" s="415" t="s">
        <v>871</v>
      </c>
      <c r="C240" s="416"/>
      <c r="D240" s="416"/>
      <c r="E240" s="416"/>
      <c r="F240" s="378"/>
      <c r="G240" s="378"/>
      <c r="H240" s="347"/>
    </row>
    <row r="241" spans="2:8">
      <c r="B241" s="415" t="s">
        <v>872</v>
      </c>
      <c r="C241" s="416"/>
      <c r="D241" s="416"/>
      <c r="E241" s="175">
        <v>1044</v>
      </c>
      <c r="F241" s="176"/>
      <c r="G241" s="176"/>
      <c r="H241" s="347"/>
    </row>
    <row r="242" spans="2:8">
      <c r="B242" s="415" t="s">
        <v>873</v>
      </c>
      <c r="C242" s="416"/>
      <c r="D242" s="416"/>
      <c r="E242" s="175">
        <v>1044</v>
      </c>
      <c r="F242" s="176"/>
      <c r="G242" s="176"/>
      <c r="H242" s="347"/>
    </row>
    <row r="243" spans="2:8">
      <c r="B243" s="415" t="s">
        <v>874</v>
      </c>
      <c r="C243" s="416"/>
      <c r="D243" s="416"/>
      <c r="E243" s="175"/>
      <c r="F243" s="176"/>
      <c r="G243" s="176"/>
      <c r="H243" s="347"/>
    </row>
    <row r="244" spans="2:8">
      <c r="B244" s="415" t="s">
        <v>875</v>
      </c>
      <c r="C244" s="416"/>
      <c r="D244" s="416"/>
      <c r="E244" s="175"/>
      <c r="F244" s="176"/>
      <c r="G244" s="176"/>
      <c r="H244" s="347"/>
    </row>
    <row r="245" spans="2:8">
      <c r="B245" s="415" t="s">
        <v>876</v>
      </c>
      <c r="C245" s="416"/>
      <c r="D245" s="416"/>
      <c r="E245" s="175">
        <v>784024409.50999999</v>
      </c>
      <c r="F245" s="176"/>
      <c r="G245" s="176"/>
      <c r="H245" s="347"/>
    </row>
    <row r="246" spans="2:8">
      <c r="B246" s="415" t="s">
        <v>877</v>
      </c>
      <c r="C246" s="416"/>
      <c r="D246" s="416"/>
      <c r="E246" s="175">
        <v>785840028.98999977</v>
      </c>
      <c r="F246" s="176"/>
      <c r="G246" s="176"/>
      <c r="H246" s="347"/>
    </row>
    <row r="247" spans="2:8">
      <c r="B247" s="415" t="s">
        <v>878</v>
      </c>
      <c r="C247" s="416"/>
      <c r="D247" s="416"/>
      <c r="E247" s="175"/>
      <c r="F247" s="176"/>
      <c r="G247" s="177"/>
      <c r="H247" s="347"/>
    </row>
    <row r="248" spans="2:8">
      <c r="B248" s="415" t="s">
        <v>879</v>
      </c>
      <c r="C248" s="416"/>
      <c r="D248" s="416"/>
      <c r="E248" s="175">
        <f>E246-E245</f>
        <v>1815619.4799997807</v>
      </c>
      <c r="F248" s="176"/>
      <c r="G248" s="178"/>
      <c r="H248" s="347"/>
    </row>
    <row r="249" spans="2:8">
      <c r="B249" s="417"/>
      <c r="C249" s="378"/>
      <c r="D249" s="378"/>
      <c r="E249" s="129"/>
      <c r="F249" s="176"/>
      <c r="G249" s="178"/>
      <c r="H249" s="347"/>
    </row>
    <row r="250" spans="2:8">
      <c r="B250" s="179" t="s">
        <v>880</v>
      </c>
      <c r="C250" s="180"/>
      <c r="D250" s="180"/>
      <c r="E250" s="181"/>
      <c r="F250" s="176"/>
      <c r="G250" s="176"/>
      <c r="H250" s="347"/>
    </row>
    <row r="251" spans="2:8">
      <c r="B251" s="143"/>
      <c r="C251" s="139"/>
      <c r="D251" s="139"/>
      <c r="E251" s="181"/>
      <c r="F251" s="181"/>
      <c r="G251" s="176"/>
      <c r="H251" s="355"/>
    </row>
    <row r="252" spans="2:8">
      <c r="B252" s="418" t="s">
        <v>963</v>
      </c>
      <c r="C252" s="419"/>
      <c r="D252" s="419"/>
      <c r="E252" s="139"/>
      <c r="F252" s="139"/>
      <c r="G252" s="139"/>
      <c r="H252" s="355"/>
    </row>
    <row r="253" spans="2:8">
      <c r="B253" s="354"/>
      <c r="C253" s="139"/>
      <c r="D253" s="139"/>
      <c r="E253" s="139"/>
      <c r="F253" s="420"/>
      <c r="G253" s="420"/>
      <c r="H253" s="355"/>
    </row>
    <row r="254" spans="2:8">
      <c r="B254" s="418" t="s">
        <v>964</v>
      </c>
      <c r="C254" s="419"/>
      <c r="D254" s="419"/>
      <c r="E254" s="139"/>
      <c r="F254" s="421"/>
      <c r="G254" s="420"/>
      <c r="H254" s="355"/>
    </row>
    <row r="255" spans="2:8">
      <c r="B255" s="179"/>
      <c r="C255" s="180"/>
      <c r="D255" s="180"/>
      <c r="E255" s="139"/>
      <c r="F255" s="139"/>
      <c r="G255" s="139"/>
      <c r="H255" s="355"/>
    </row>
    <row r="256" spans="2:8">
      <c r="B256" s="418" t="s">
        <v>965</v>
      </c>
      <c r="C256" s="419"/>
      <c r="D256" s="419"/>
      <c r="E256" s="139"/>
      <c r="F256" s="421"/>
      <c r="G256" s="139"/>
      <c r="H256" s="355"/>
    </row>
    <row r="257" spans="2:8">
      <c r="B257" s="422"/>
      <c r="C257" s="423"/>
      <c r="D257" s="423"/>
      <c r="E257" s="423"/>
      <c r="F257" s="423"/>
      <c r="G257" s="139"/>
      <c r="H257" s="355"/>
    </row>
    <row r="258" spans="2:8">
      <c r="B258" s="418" t="s">
        <v>966</v>
      </c>
      <c r="C258" s="419"/>
      <c r="D258" s="419"/>
      <c r="E258" s="139"/>
      <c r="F258" s="139"/>
      <c r="G258" s="139"/>
      <c r="H258" s="355"/>
    </row>
    <row r="259" spans="2:8">
      <c r="B259" s="564" t="s">
        <v>884</v>
      </c>
      <c r="C259" s="424"/>
      <c r="D259" s="424"/>
      <c r="E259" s="248">
        <v>74</v>
      </c>
      <c r="F259" s="139"/>
      <c r="G259" s="139"/>
      <c r="H259" s="355"/>
    </row>
    <row r="260" spans="2:8">
      <c r="B260" s="564" t="s">
        <v>885</v>
      </c>
      <c r="C260" s="424"/>
      <c r="D260" s="424"/>
      <c r="E260" s="425">
        <v>76815000</v>
      </c>
      <c r="F260" s="139"/>
      <c r="G260" s="139"/>
      <c r="H260" s="355"/>
    </row>
    <row r="261" spans="2:8">
      <c r="B261" s="564" t="s">
        <v>886</v>
      </c>
      <c r="C261" s="424"/>
      <c r="D261" s="424"/>
      <c r="E261" s="425">
        <v>354330</v>
      </c>
      <c r="F261" s="139"/>
      <c r="G261" s="139"/>
      <c r="H261" s="355"/>
    </row>
    <row r="262" spans="2:8">
      <c r="B262" s="354"/>
      <c r="C262" s="139"/>
      <c r="D262" s="139"/>
      <c r="E262" s="139"/>
      <c r="F262" s="139"/>
      <c r="G262" s="139"/>
      <c r="H262" s="355"/>
    </row>
    <row r="263" spans="2:8" ht="15.75" thickBot="1">
      <c r="B263" s="426" t="s">
        <v>887</v>
      </c>
      <c r="C263" s="427"/>
      <c r="D263" s="427"/>
      <c r="E263" s="427"/>
      <c r="F263" s="427"/>
      <c r="G263" s="427"/>
      <c r="H263" s="401"/>
    </row>
    <row r="266" spans="2:8">
      <c r="B266" s="437" t="s">
        <v>1010</v>
      </c>
      <c r="C266" s="446"/>
    </row>
    <row r="267" spans="2:8">
      <c r="B267" s="443" t="s">
        <v>1020</v>
      </c>
      <c r="C267" s="447">
        <v>1641.1786771919437</v>
      </c>
    </row>
    <row r="268" spans="2:8">
      <c r="B268" s="443" t="s">
        <v>1021</v>
      </c>
      <c r="C268" s="448">
        <v>3.4932642906167644</v>
      </c>
    </row>
    <row r="269" spans="2:8">
      <c r="B269" s="443" t="s">
        <v>1011</v>
      </c>
      <c r="C269" s="448">
        <v>3.6314745399814319</v>
      </c>
    </row>
    <row r="270" spans="2:8">
      <c r="B270" s="443" t="s">
        <v>1022</v>
      </c>
      <c r="C270" s="466">
        <v>7.5567039943916309E-2</v>
      </c>
    </row>
    <row r="272" spans="2:8" ht="15.75" thickBot="1"/>
    <row r="273" spans="2:6">
      <c r="B273" s="517"/>
      <c r="C273" s="518"/>
      <c r="D273" s="519"/>
      <c r="E273" s="606" t="s">
        <v>1090</v>
      </c>
      <c r="F273" s="607"/>
    </row>
    <row r="274" spans="2:6">
      <c r="B274" s="520" t="s">
        <v>1038</v>
      </c>
      <c r="C274" s="521"/>
      <c r="D274" s="521"/>
      <c r="E274" s="471"/>
      <c r="F274" s="347"/>
    </row>
    <row r="275" spans="2:6">
      <c r="B275" s="522" t="s">
        <v>1039</v>
      </c>
      <c r="C275" s="521"/>
      <c r="D275" s="521"/>
      <c r="E275" s="471"/>
      <c r="F275" s="347"/>
    </row>
    <row r="276" spans="2:6">
      <c r="B276" s="523" t="s">
        <v>1058</v>
      </c>
      <c r="C276" s="521"/>
      <c r="D276" s="521"/>
      <c r="E276" s="471"/>
      <c r="F276" s="347"/>
    </row>
    <row r="277" spans="2:6" ht="38.25">
      <c r="B277" s="534" t="s">
        <v>1059</v>
      </c>
      <c r="C277" s="521"/>
      <c r="D277" s="521"/>
      <c r="E277" s="471"/>
      <c r="F277" s="347"/>
    </row>
    <row r="278" spans="2:6">
      <c r="B278" s="524"/>
      <c r="C278" s="521"/>
      <c r="D278" s="521"/>
      <c r="E278" s="471"/>
      <c r="F278" s="347"/>
    </row>
    <row r="279" spans="2:6">
      <c r="B279" s="524"/>
      <c r="C279" s="521"/>
      <c r="D279" s="521"/>
      <c r="E279" s="471"/>
      <c r="F279" s="347"/>
    </row>
    <row r="280" spans="2:6">
      <c r="B280" s="524"/>
      <c r="C280" s="521"/>
      <c r="D280" s="521"/>
      <c r="E280" s="471"/>
      <c r="F280" s="347"/>
    </row>
    <row r="281" spans="2:6">
      <c r="B281" s="522" t="s">
        <v>1052</v>
      </c>
      <c r="C281" s="521"/>
      <c r="D281" s="521"/>
      <c r="E281" s="471"/>
      <c r="F281" s="347"/>
    </row>
    <row r="282" spans="2:6" ht="15.75" thickBot="1">
      <c r="B282" s="525"/>
      <c r="C282" s="526"/>
      <c r="D282" s="526"/>
      <c r="E282" s="476"/>
      <c r="F282" s="477"/>
    </row>
    <row r="283" spans="2:6">
      <c r="B283" s="535"/>
      <c r="C283" s="535"/>
      <c r="D283" s="535"/>
      <c r="E283" s="535"/>
      <c r="F283" s="535"/>
    </row>
    <row r="284" spans="2:6">
      <c r="B284" s="535"/>
      <c r="C284" s="535"/>
      <c r="D284" s="535"/>
      <c r="E284" s="535"/>
      <c r="F284" s="535"/>
    </row>
    <row r="285" spans="2:6" ht="15.75" thickBot="1">
      <c r="B285" s="535"/>
      <c r="C285" s="535"/>
      <c r="D285" s="535"/>
      <c r="E285" s="535"/>
      <c r="F285" s="535"/>
    </row>
    <row r="286" spans="2:6">
      <c r="B286" s="527" t="s">
        <v>1042</v>
      </c>
    </row>
    <row r="287" spans="2:6">
      <c r="B287" s="531" t="s">
        <v>1060</v>
      </c>
    </row>
    <row r="288" spans="2:6">
      <c r="B288" s="531"/>
    </row>
    <row r="289" spans="2:6">
      <c r="B289" s="532"/>
    </row>
    <row r="290" spans="2:6">
      <c r="B290" s="532"/>
    </row>
    <row r="291" spans="2:6">
      <c r="B291" s="532"/>
    </row>
    <row r="292" spans="2:6">
      <c r="B292" s="532"/>
    </row>
    <row r="293" spans="2:6">
      <c r="B293" s="532"/>
    </row>
    <row r="294" spans="2:6">
      <c r="B294" s="532"/>
    </row>
    <row r="295" spans="2:6">
      <c r="B295" s="532"/>
    </row>
    <row r="296" spans="2:6">
      <c r="B296" s="532"/>
    </row>
    <row r="297" spans="2:6">
      <c r="B297" s="532"/>
    </row>
    <row r="298" spans="2:6" ht="15.75" thickBot="1">
      <c r="B298" s="533"/>
    </row>
    <row r="299" spans="2:6">
      <c r="B299" s="535"/>
      <c r="C299" s="535"/>
      <c r="D299" s="535"/>
      <c r="E299" s="535"/>
      <c r="F299" s="535"/>
    </row>
  </sheetData>
  <sortState xmlns:xlrd2="http://schemas.microsoft.com/office/spreadsheetml/2017/richdata2" ref="B103:G135">
    <sortCondition ref="G103:G135"/>
  </sortState>
  <mergeCells count="6">
    <mergeCell ref="E273:F273"/>
    <mergeCell ref="B142:D142"/>
    <mergeCell ref="B147:B148"/>
    <mergeCell ref="C147:C148"/>
    <mergeCell ref="G204:G236"/>
    <mergeCell ref="B167:H16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Index</vt:lpstr>
      <vt:lpstr>PPFCF</vt:lpstr>
      <vt:lpstr>PPLF</vt:lpstr>
      <vt:lpstr>PPTSF</vt:lpstr>
      <vt:lpstr>PPCHF</vt:lpstr>
      <vt:lpstr>PPAF</vt:lpstr>
      <vt:lpstr>PPDAAF</vt:lpstr>
      <vt:lpstr>JR_PAGE_ANCHOR_0_1</vt:lpstr>
      <vt:lpstr>JR_PAGE_ANCHOR_0_2</vt:lpstr>
      <vt:lpstr>JR_PAGE_ANCHOR_0_3</vt:lpstr>
      <vt:lpstr>JR_PAGE_ANCHOR_0_4</vt:lpstr>
      <vt:lpstr>JR_PAGE_ANCHOR_0_6</vt:lpstr>
      <vt:lpstr>JR_PAGE_ANCHOR_0_7</vt:lpstr>
      <vt:lpstr>JR_PAGE_ANCHOR_0_8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2024-05-08T10:13:12Z</dcterms:created>
  <dcterms:modified xsi:type="dcterms:W3CDTF">2024-05-08T10:53:13Z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2024-05-01T12:25:05Z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dbad82ab-7080-4b24-bfd0-fdb156491736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